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665" yWindow="0" windowWidth="15135" windowHeight="11700"/>
  </bookViews>
  <sheets>
    <sheet name="2023" sheetId="2" r:id="rId1"/>
  </sheets>
  <definedNames>
    <definedName name="_xlnm._FilterDatabase" localSheetId="0" hidden="1">'2023'!$A$4:$O$42</definedName>
  </definedNames>
  <calcPr calcId="144525" iterate="1"/>
</workbook>
</file>

<file path=xl/calcChain.xml><?xml version="1.0" encoding="utf-8"?>
<calcChain xmlns="http://schemas.openxmlformats.org/spreadsheetml/2006/main">
  <c r="G11" i="2" l="1"/>
  <c r="H11" i="2"/>
  <c r="I11" i="2"/>
  <c r="J11" i="2"/>
  <c r="L7" i="2"/>
  <c r="M7" i="2"/>
  <c r="J22" i="2"/>
  <c r="I22" i="2"/>
  <c r="H22" i="2"/>
  <c r="G22" i="2"/>
  <c r="E33" i="2" l="1"/>
  <c r="F33" i="2"/>
  <c r="M40" i="2" l="1"/>
  <c r="L40" i="2"/>
  <c r="J40" i="2"/>
  <c r="I40" i="2"/>
  <c r="H40" i="2"/>
  <c r="G40" i="2"/>
  <c r="M41" i="2" l="1"/>
  <c r="L41" i="2"/>
  <c r="M39" i="2"/>
  <c r="L39" i="2"/>
  <c r="M38" i="2"/>
  <c r="L38" i="2"/>
  <c r="M36" i="2"/>
  <c r="L36" i="2"/>
  <c r="M35" i="2"/>
  <c r="L35" i="2"/>
  <c r="M34" i="2"/>
  <c r="L34" i="2"/>
  <c r="M32" i="2"/>
  <c r="L32" i="2"/>
  <c r="M31" i="2"/>
  <c r="L31" i="2"/>
  <c r="M29" i="2"/>
  <c r="L29" i="2"/>
  <c r="M28" i="2"/>
  <c r="L28" i="2"/>
  <c r="M27" i="2"/>
  <c r="L27" i="2"/>
  <c r="M26" i="2"/>
  <c r="L26" i="2"/>
  <c r="M25" i="2"/>
  <c r="L25" i="2"/>
  <c r="M23" i="2"/>
  <c r="L23" i="2"/>
  <c r="M22" i="2"/>
  <c r="L22" i="2"/>
  <c r="M20" i="2"/>
  <c r="L20" i="2"/>
  <c r="M19" i="2"/>
  <c r="L19" i="2"/>
  <c r="M18" i="2"/>
  <c r="L18" i="2"/>
  <c r="M16" i="2"/>
  <c r="L16" i="2"/>
  <c r="M14" i="2"/>
  <c r="L14" i="2"/>
  <c r="M12" i="2"/>
  <c r="L12" i="2"/>
  <c r="L11" i="2"/>
  <c r="M10" i="2"/>
  <c r="L10" i="2"/>
  <c r="M9" i="2"/>
  <c r="L9" i="2"/>
  <c r="M8" i="2"/>
  <c r="L8" i="2"/>
  <c r="M6" i="2"/>
  <c r="L6" i="2"/>
  <c r="J41" i="2" l="1"/>
  <c r="I41" i="2"/>
  <c r="H41" i="2"/>
  <c r="G41" i="2"/>
  <c r="J39" i="2"/>
  <c r="I39" i="2"/>
  <c r="H39" i="2"/>
  <c r="G39" i="2"/>
  <c r="J38" i="2"/>
  <c r="I38" i="2"/>
  <c r="H38" i="2"/>
  <c r="G38" i="2"/>
  <c r="J36" i="2"/>
  <c r="I36" i="2"/>
  <c r="H36" i="2"/>
  <c r="G36" i="2"/>
  <c r="J35" i="2"/>
  <c r="I35" i="2"/>
  <c r="H35" i="2"/>
  <c r="G35" i="2"/>
  <c r="J34" i="2"/>
  <c r="I34" i="2"/>
  <c r="H34" i="2"/>
  <c r="G34" i="2"/>
  <c r="J32" i="2"/>
  <c r="I32" i="2"/>
  <c r="H32" i="2"/>
  <c r="G32" i="2"/>
  <c r="J31" i="2"/>
  <c r="I31" i="2"/>
  <c r="H31" i="2"/>
  <c r="G31" i="2"/>
  <c r="J29" i="2"/>
  <c r="I29" i="2"/>
  <c r="H29" i="2"/>
  <c r="G29" i="2"/>
  <c r="J28" i="2"/>
  <c r="I28" i="2"/>
  <c r="H28" i="2"/>
  <c r="G28" i="2"/>
  <c r="J27" i="2"/>
  <c r="I27" i="2"/>
  <c r="H27" i="2"/>
  <c r="G27" i="2"/>
  <c r="J26" i="2"/>
  <c r="I26" i="2"/>
  <c r="H26" i="2"/>
  <c r="G26" i="2"/>
  <c r="J25" i="2"/>
  <c r="I25" i="2"/>
  <c r="H25" i="2"/>
  <c r="G25" i="2"/>
  <c r="J23" i="2"/>
  <c r="I23" i="2"/>
  <c r="H23" i="2"/>
  <c r="G23" i="2"/>
  <c r="J20" i="2"/>
  <c r="I20" i="2"/>
  <c r="H20" i="2"/>
  <c r="G20" i="2"/>
  <c r="J19" i="2"/>
  <c r="I19" i="2"/>
  <c r="H19" i="2"/>
  <c r="G19" i="2"/>
  <c r="J18" i="2"/>
  <c r="I18" i="2"/>
  <c r="H18" i="2"/>
  <c r="G18" i="2"/>
  <c r="J16" i="2"/>
  <c r="I16" i="2"/>
  <c r="H16" i="2"/>
  <c r="G16" i="2"/>
  <c r="J14" i="2"/>
  <c r="I14" i="2"/>
  <c r="H14" i="2"/>
  <c r="G14" i="2"/>
  <c r="J12" i="2"/>
  <c r="I12" i="2"/>
  <c r="H12" i="2"/>
  <c r="G12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E37" i="2" l="1"/>
  <c r="F37" i="2"/>
  <c r="D37" i="2"/>
  <c r="D33" i="2"/>
  <c r="E30" i="2"/>
  <c r="F30" i="2"/>
  <c r="D30" i="2"/>
  <c r="E24" i="2"/>
  <c r="F24" i="2"/>
  <c r="D24" i="2"/>
  <c r="E21" i="2"/>
  <c r="F21" i="2"/>
  <c r="D21" i="2"/>
  <c r="E17" i="2"/>
  <c r="F17" i="2"/>
  <c r="D17" i="2"/>
  <c r="E15" i="2"/>
  <c r="F15" i="2"/>
  <c r="D15" i="2"/>
  <c r="E13" i="2"/>
  <c r="F13" i="2"/>
  <c r="D13" i="2"/>
  <c r="E5" i="2"/>
  <c r="F5" i="2"/>
  <c r="F42" i="2" s="1"/>
  <c r="D5" i="2"/>
  <c r="E42" i="2" l="1"/>
  <c r="M15" i="2"/>
  <c r="L15" i="2"/>
  <c r="J15" i="2"/>
  <c r="I15" i="2"/>
  <c r="M33" i="2"/>
  <c r="L33" i="2"/>
  <c r="J33" i="2"/>
  <c r="I33" i="2"/>
  <c r="M37" i="2"/>
  <c r="L37" i="2"/>
  <c r="J37" i="2"/>
  <c r="I37" i="2"/>
  <c r="H37" i="2"/>
  <c r="G37" i="2"/>
  <c r="H21" i="2"/>
  <c r="G21" i="2"/>
  <c r="M5" i="2"/>
  <c r="L5" i="2"/>
  <c r="I5" i="2"/>
  <c r="J5" i="2"/>
  <c r="H17" i="2"/>
  <c r="G17" i="2"/>
  <c r="M30" i="2"/>
  <c r="L30" i="2"/>
  <c r="J30" i="2"/>
  <c r="I30" i="2"/>
  <c r="M24" i="2"/>
  <c r="L24" i="2"/>
  <c r="J24" i="2"/>
  <c r="I24" i="2"/>
  <c r="H5" i="2"/>
  <c r="G5" i="2"/>
  <c r="M13" i="2"/>
  <c r="L13" i="2"/>
  <c r="J13" i="2"/>
  <c r="I13" i="2"/>
  <c r="G30" i="2"/>
  <c r="H30" i="2"/>
  <c r="H33" i="2"/>
  <c r="G33" i="2"/>
  <c r="H15" i="2"/>
  <c r="G15" i="2"/>
  <c r="G24" i="2"/>
  <c r="H24" i="2"/>
  <c r="M17" i="2"/>
  <c r="L17" i="2"/>
  <c r="J17" i="2"/>
  <c r="I17" i="2"/>
  <c r="H13" i="2"/>
  <c r="G13" i="2"/>
  <c r="M21" i="2"/>
  <c r="L21" i="2"/>
  <c r="J21" i="2"/>
  <c r="I21" i="2"/>
  <c r="D42" i="2"/>
  <c r="M42" i="2" l="1"/>
  <c r="L42" i="2"/>
  <c r="J42" i="2"/>
  <c r="I42" i="2"/>
  <c r="H42" i="2"/>
  <c r="G42" i="2"/>
</calcChain>
</file>

<file path=xl/sharedStrings.xml><?xml version="1.0" encoding="utf-8"?>
<sst xmlns="http://schemas.openxmlformats.org/spreadsheetml/2006/main" count="85" uniqueCount="72">
  <si>
    <t>(+/-)</t>
  </si>
  <si>
    <t>%</t>
  </si>
  <si>
    <t>Уточненные значения с учетом внесенных изменений</t>
  </si>
  <si>
    <t>Фактическое исполнение</t>
  </si>
  <si>
    <t>План по закону о бюджете первоначальный</t>
  </si>
  <si>
    <t>Наименование раздела и подраздела классификации расходов бюджетов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</si>
  <si>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</si>
  <si>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</si>
  <si>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</si>
  <si>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</si>
  <si>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</si>
  <si>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</si>
  <si>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</si>
  <si>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</si>
  <si>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</si>
  <si>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</si>
  <si>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</si>
  <si>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</si>
  <si>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</si>
  <si>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</si>
  <si>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</si>
  <si>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</si>
  <si>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</si>
  <si>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</si>
  <si>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</si>
  <si>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</si>
  <si>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</si>
  <si>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</si>
  <si>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</si>
  <si>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</si>
  <si>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</si>
  <si>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</si>
  <si>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</si>
  <si>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</si>
  <si>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</si>
  <si>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</si>
  <si>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</si>
  <si>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</si>
  <si>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</si>
  <si>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</si>
  <si>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</si>
  <si>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</si>
  <si>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</si>
  <si>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Итого</t>
  </si>
  <si>
    <t>-</t>
  </si>
  <si>
    <t>Отклонение уточненного плана от первоначального</t>
  </si>
  <si>
    <t>Защита населения и территории от чрезвычайных ситуаций природного и техногенного характера, пожарная безопасность</t>
  </si>
  <si>
    <t>Отклонение фактического исполнения от уточненного плана</t>
  </si>
  <si>
    <t>Отклонение фактического исполнения от первоначального плана</t>
  </si>
  <si>
    <t>Пояснения отклонений между первоначально утвержденными и фактическими значениями в случае, если такие отклонения составили 5% и более</t>
  </si>
  <si>
    <t>Пояснения отклонений между уточненными плановыми и фактическими значениями в случае, если такие отклонения составили 5% и более</t>
  </si>
  <si>
    <t>(тыс. рублей)</t>
  </si>
  <si>
    <t>Сведения об исполнении расходов бюджета по разделам и подразделам классификации расходов за 2023 год</t>
  </si>
  <si>
    <t>Спорт высших достижений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</si>
  <si>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01.01.2023г. на оплату командировачных расходов и содержание аппарата.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</si>
  <si>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01.01.2023г. на содержание аппарата.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</si>
  <si>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увеличсение расходов за счет остатка собственных средств , сложившихся на 01.01.2023г. на оплату командировачных расходов и содержание аппарата.</t>
  </si>
  <si>
    <t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01.01.2023г. на  содержание аппарата.</t>
  </si>
  <si>
    <t>Увеличение обусловленно уточнением в течении года расходов за счет субсидий из краевого бюджета на капитальный ремонт и ремонт автомобильных дорог общего пользования местного значения муниципальных округов и городских округов, и на приведение в нормативное состояние автомобильных дорог и искусственных дорожных сооружений, а также увеличением расходов за счет остатка собственных средств на текущее содержание дорог общего пользования местного значения.</t>
  </si>
  <si>
    <t>Увеличение обусловленно уточненением расходов, за счет остатка собственных средств сложившегося на 01.01.2023г.,  на содержание и техническое обслуживание газораспределительных станций.</t>
  </si>
  <si>
    <t>Увеличение обусловленно уточнением расходов за счет субсидии из краевого бюджета на финансовое обеспечение выполнения комплексных кадастровых работ, а также за счет остатков сложившихсая на 01.01.2023г., на проведение кадастровых работ на земельных участках, отнесенных к муниципальной собственности Александровского муниципального округа Ставропольского края и на земельных участках, государственная собственность на которые не разграничена</t>
  </si>
  <si>
    <t>Ипользование средств резервного фонда администарции в 2023 году описанно в Пояснительной записке к отчету об использовании бюджетных ассигнований резервного фонда администрации Александровского муниципального округа за 2023 год</t>
  </si>
  <si>
    <t>В 2023 года заключен муниципальный контракт в сумме 380,00 тыс. рублей на разработку проектно-технической документации "Создание муниципальной автоматизированной системы централизованного оповещения Александровского муниципального округа Ставропольского края" с ООО "СОТКОМ-СЕРВИС", согласно которому срок выполнения работ составляет 210 календарных дней. 
Планируемая дата оплаты по контракту  - вторая половина марта 2024 года.</t>
  </si>
  <si>
    <t>Увеличение обусловленно уточнением в течении года расходов за счет субвенции из краевого бюджета на предоставление грантов в форме субсидий гражданам, ведущим личные подсобные хозяйства, на закладку сада суперинтенсивного типа в объеме 3 480,00 тыс. рублей.</t>
  </si>
  <si>
    <t>Расходы на выполнение комплексных кадастровых работ осуществлялись "по факту" на основании актов выполненных работ</t>
  </si>
  <si>
    <t>Расходы осуществлялись "по факту" на основании актов выполненных работ</t>
  </si>
  <si>
    <t>Увеличение обусловленно уточнением расходов, в том числе за счет субвенции из краевого бюджета на обеспечение и содержание образовательных учреждений муниципального округа</t>
  </si>
  <si>
    <t>Увеличение обусловленно уточнением средств местного бюджета за счет остатков, сложившихся на 01.01.2023г. на содержание учреждений дополнительного образования.</t>
  </si>
  <si>
    <t>Увеличение обусловленно уточнением средств местного бюджета за счет остатков, сложившихся на 01.01.2023г. на содержание учреждений культуры.</t>
  </si>
  <si>
    <t xml:space="preserve">Увеличение обуслено выделением средств из кравего бюджета на "Осуществление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Федерации", на увеличение заработной платы муницципальных служащих, а также увеличение расходов за счет остатка собственных средств , сложившихся на 01.01.2023г. на  содержание аппарата. </t>
  </si>
  <si>
    <t>Снижение объема субвенции из краевого бюджета на осущесствление расходов в рамках социальной поддержки семей с детьми.</t>
  </si>
  <si>
    <t>Увеличение объема расходов, за счет уточнения остатков собственных средств, сложившихся на 01.01.2023г. , направленных на проведение спортивных меропритяий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</si>
</sst>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\&gt;\a\a\.\a\.\a\a\.\a\a\a\a\a"/>
    <numFmt numFmtId="166" formatCode="#,##0.00_ ;[Red]\-#,##0.00\ "/>
    <numFmt numFmtId="167" formatCode="000;[Red]\-000;&quot;&quot;"/>
    <numFmt numFmtId="168" formatCode="00;[Red]\-00;&quot;&quot;"/>
    <numFmt numFmtId="169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167" fontId="4" fillId="0" borderId="1" xfId="4" applyNumberFormat="1" applyFont="1" applyFill="1" applyBorder="1" applyAlignment="1" applyProtection="1">
      <alignment horizontal="justify" vertical="top" wrapText="1"/>
      <protection hidden="1"/>
    </xf>
    <xf numFmtId="168" fontId="4" fillId="0" borderId="1" xfId="4" applyNumberFormat="1" applyFont="1" applyFill="1" applyBorder="1" applyAlignment="1" applyProtection="1">
      <alignment horizontal="center" vertical="top"/>
      <protection hidden="1"/>
    </xf>
    <xf numFmtId="0" fontId="0" fillId="3" borderId="0" xfId="0" applyFill="1"/>
    <xf numFmtId="168" fontId="4" fillId="4" borderId="1" xfId="4" applyNumberFormat="1" applyFont="1" applyFill="1" applyBorder="1" applyAlignment="1" applyProtection="1">
      <alignment horizontal="center" vertical="top"/>
      <protection hidden="1"/>
    </xf>
    <xf numFmtId="167" fontId="4" fillId="4" borderId="1" xfId="4" applyNumberFormat="1" applyFont="1" applyFill="1" applyBorder="1" applyAlignment="1" applyProtection="1">
      <alignment horizontal="justify" vertical="top" wrapText="1"/>
      <protection hidden="1"/>
    </xf>
    <xf numFmtId="165" fontId="5" fillId="4" borderId="1" xfId="4" applyNumberFormat="1" applyFont="1" applyFill="1" applyBorder="1" applyAlignment="1" applyProtection="1">
      <alignment horizontal="center" vertical="top"/>
      <protection hidden="1"/>
    </xf>
    <xf numFmtId="0" fontId="6" fillId="4" borderId="1" xfId="0" applyFont="1" applyFill="1" applyBorder="1"/>
    <xf numFmtId="0" fontId="0" fillId="4" borderId="1" xfId="0" applyFill="1" applyBorder="1"/>
    <xf numFmtId="0" fontId="5" fillId="4" borderId="1" xfId="4" applyFont="1" applyFill="1" applyBorder="1" applyAlignment="1" applyProtection="1">
      <alignment horizontal="justify" vertical="top" wrapText="1"/>
      <protection hidden="1"/>
    </xf>
    <xf numFmtId="165" fontId="5" fillId="2" borderId="1" xfId="4" applyNumberFormat="1" applyFont="1" applyFill="1" applyBorder="1" applyAlignment="1" applyProtection="1">
      <alignment horizontal="justify" vertical="top" wrapText="1"/>
      <protection hidden="1"/>
    </xf>
    <xf numFmtId="0" fontId="5" fillId="2" borderId="1" xfId="4" applyFont="1" applyFill="1" applyBorder="1" applyAlignment="1" applyProtection="1">
      <alignment horizontal="justify" vertical="top" wrapText="1"/>
      <protection hidden="1"/>
    </xf>
    <xf numFmtId="166" fontId="4" fillId="3" borderId="9" xfId="4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Border="1"/>
    <xf numFmtId="169" fontId="0" fillId="0" borderId="0" xfId="0" applyNumberFormat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6" fillId="0" borderId="1" xfId="0" applyNumberFormat="1" applyFont="1" applyBorder="1" applyAlignment="1">
      <alignment horizontal="center" vertical="center"/>
    </xf>
    <xf numFmtId="169" fontId="4" fillId="4" borderId="1" xfId="4" applyNumberFormat="1" applyFont="1" applyFill="1" applyBorder="1" applyAlignment="1" applyProtection="1">
      <alignment horizontal="right" vertical="top" wrapText="1"/>
      <protection hidden="1"/>
    </xf>
    <xf numFmtId="169" fontId="4" fillId="3" borderId="1" xfId="4" applyNumberFormat="1" applyFont="1" applyFill="1" applyBorder="1" applyAlignment="1" applyProtection="1">
      <alignment horizontal="right" vertical="top" wrapText="1"/>
      <protection hidden="1"/>
    </xf>
    <xf numFmtId="169" fontId="0" fillId="0" borderId="0" xfId="0" applyNumberFormat="1"/>
    <xf numFmtId="169" fontId="4" fillId="3" borderId="0" xfId="4" applyNumberFormat="1" applyFont="1" applyFill="1" applyBorder="1" applyAlignment="1" applyProtection="1">
      <alignment horizontal="right" vertical="top" wrapText="1"/>
      <protection hidden="1"/>
    </xf>
    <xf numFmtId="169" fontId="8" fillId="0" borderId="0" xfId="0" applyNumberFormat="1" applyFont="1" applyAlignment="1">
      <alignment vertical="center"/>
    </xf>
    <xf numFmtId="169" fontId="9" fillId="4" borderId="1" xfId="4" applyNumberFormat="1" applyFont="1" applyFill="1" applyBorder="1" applyAlignment="1" applyProtection="1">
      <alignment horizontal="center" vertical="top"/>
      <protection hidden="1"/>
    </xf>
    <xf numFmtId="169" fontId="9" fillId="2" borderId="1" xfId="4" applyNumberFormat="1" applyFont="1" applyFill="1" applyBorder="1" applyAlignment="1" applyProtection="1">
      <alignment horizontal="justify" vertical="top" wrapText="1"/>
      <protection hidden="1"/>
    </xf>
    <xf numFmtId="169" fontId="9" fillId="4" borderId="1" xfId="4" applyNumberFormat="1" applyFont="1" applyFill="1" applyBorder="1" applyAlignment="1" applyProtection="1">
      <alignment horizontal="justify" vertical="top" wrapText="1"/>
      <protection hidden="1"/>
    </xf>
    <xf numFmtId="169" fontId="9" fillId="4" borderId="1" xfId="0" applyNumberFormat="1" applyFont="1" applyFill="1" applyBorder="1"/>
    <xf numFmtId="169" fontId="10" fillId="3" borderId="0" xfId="4" applyNumberFormat="1" applyFont="1" applyFill="1" applyBorder="1" applyAlignment="1" applyProtection="1">
      <alignment horizontal="right" vertical="top" wrapText="1"/>
      <protection hidden="1"/>
    </xf>
    <xf numFmtId="169" fontId="8" fillId="0" borderId="0" xfId="0" applyNumberFormat="1" applyFont="1"/>
    <xf numFmtId="169" fontId="11" fillId="0" borderId="0" xfId="0" applyNumberFormat="1" applyFont="1" applyAlignment="1">
      <alignment vertical="center"/>
    </xf>
    <xf numFmtId="169" fontId="4" fillId="0" borderId="1" xfId="4" applyNumberFormat="1" applyFont="1" applyFill="1" applyBorder="1" applyAlignment="1" applyProtection="1">
      <alignment horizontal="right" vertical="top" wrapText="1"/>
      <protection hidden="1"/>
    </xf>
    <xf numFmtId="169" fontId="4" fillId="0" borderId="6" xfId="4" applyNumberFormat="1" applyFont="1" applyFill="1" applyBorder="1" applyAlignment="1" applyProtection="1">
      <alignment horizontal="right" vertical="top" wrapText="1"/>
      <protection hidden="1"/>
    </xf>
    <xf numFmtId="169" fontId="11" fillId="0" borderId="0" xfId="0" applyNumberFormat="1" applyFont="1"/>
    <xf numFmtId="4" fontId="4" fillId="0" borderId="1" xfId="5" applyNumberFormat="1" applyFont="1" applyFill="1" applyBorder="1" applyAlignment="1" applyProtection="1">
      <alignment horizontal="right" vertical="top" wrapText="1"/>
      <protection hidden="1"/>
    </xf>
    <xf numFmtId="4" fontId="4" fillId="0" borderId="1" xfId="5" applyNumberFormat="1" applyFont="1" applyFill="1" applyBorder="1" applyAlignment="1" applyProtection="1">
      <alignment horizontal="right" vertical="top"/>
      <protection hidden="1"/>
    </xf>
    <xf numFmtId="4" fontId="4" fillId="0" borderId="1" xfId="5" applyNumberFormat="1" applyFont="1" applyFill="1" applyBorder="1" applyAlignment="1">
      <alignment horizontal="right" vertical="top" shrinkToFit="1"/>
    </xf>
    <xf numFmtId="169" fontId="5" fillId="2" borderId="1" xfId="4" applyNumberFormat="1" applyFont="1" applyFill="1" applyBorder="1" applyAlignment="1" applyProtection="1">
      <alignment horizontal="justify" vertical="top" wrapText="1"/>
      <protection hidden="1"/>
    </xf>
    <xf numFmtId="169" fontId="9" fillId="2" borderId="1" xfId="4" applyNumberFormat="1" applyFont="1" applyFill="1" applyBorder="1" applyAlignment="1" applyProtection="1">
      <alignment horizontal="center" vertical="top"/>
      <protection hidden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9" fontId="6" fillId="0" borderId="2" xfId="0" applyNumberFormat="1" applyFont="1" applyBorder="1" applyAlignment="1">
      <alignment horizontal="center" vertical="center" wrapText="1"/>
    </xf>
    <xf numFmtId="16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169" fontId="5" fillId="0" borderId="5" xfId="0" applyNumberFormat="1" applyFont="1" applyBorder="1" applyAlignment="1">
      <alignment horizontal="center" vertical="center" wrapText="1"/>
    </xf>
    <xf numFmtId="169" fontId="5" fillId="0" borderId="4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/>
    </xf>
  </cellXfs>
  <cellStyles count="6">
    <cellStyle name="Обычный" xfId="0" builtinId="0"/>
    <cellStyle name="Обычный 2" xfId="1"/>
    <cellStyle name="Обычный_tmp" xfId="4"/>
    <cellStyle name="Финансовый" xfId="5" builtinId="3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85" zoomScaleNormal="85" workbookViewId="0">
      <pane xSplit="3" ySplit="4" topLeftCell="D33" activePane="bottomRight" state="frozen"/>
      <selection pane="topRight" activeCell="B1" sqref="B1"/>
      <selection pane="bottomLeft" activeCell="A5" sqref="A5"/>
      <selection pane="bottomRight" activeCell="C1" sqref="C1:N1"/>
    </sheetView>
  </sheetViews>
  <sheetFormatPr defaultRowHeight="15.75" x14ac:dyDescent="0.25"/>
  <cols>
    <col min="1" max="1" width="4.85546875" customWidth="1"/>
    <col min="2" max="2" width="5.42578125" customWidth="1"/>
    <col min="3" max="3" width="56" customWidth="1"/>
    <col min="4" max="4" width="17.7109375" style="32" customWidth="1"/>
    <col min="5" max="5" width="17" style="28" customWidth="1"/>
    <col min="6" max="6" width="16.42578125" style="28" customWidth="1"/>
    <col min="7" max="7" width="15.28515625" style="20" customWidth="1"/>
    <col min="8" max="8" width="13" style="20" customWidth="1"/>
    <col min="9" max="9" width="14.28515625" style="20" customWidth="1"/>
    <col min="10" max="10" width="13" style="20" customWidth="1"/>
    <col min="11" max="11" width="42.5703125" style="28" customWidth="1"/>
    <col min="12" max="12" width="15.5703125" style="20" customWidth="1"/>
    <col min="13" max="13" width="12.42578125" style="20" customWidth="1"/>
    <col min="14" max="14" width="43" style="42" customWidth="1"/>
  </cols>
  <sheetData>
    <row r="1" spans="1:16" ht="18.75" x14ac:dyDescent="0.25">
      <c r="C1" s="44" t="s">
        <v>52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1" customFormat="1" x14ac:dyDescent="0.25">
      <c r="D2" s="29"/>
      <c r="E2" s="22"/>
      <c r="F2" s="22"/>
      <c r="G2" s="15"/>
      <c r="H2" s="15"/>
      <c r="I2" s="15"/>
      <c r="J2" s="15"/>
      <c r="K2" s="22"/>
      <c r="L2" s="16" t="s">
        <v>51</v>
      </c>
      <c r="M2" s="15"/>
      <c r="N2" s="41"/>
    </row>
    <row r="3" spans="1:16" ht="59.25" customHeight="1" x14ac:dyDescent="0.25">
      <c r="A3" s="43" t="s">
        <v>6</v>
      </c>
      <c r="B3" s="43" t="s">
        <v>7</v>
      </c>
      <c r="C3" s="47" t="s">
        <v>5</v>
      </c>
      <c r="D3" s="49" t="s">
        <v>4</v>
      </c>
      <c r="E3" s="49" t="s">
        <v>2</v>
      </c>
      <c r="F3" s="48" t="s">
        <v>3</v>
      </c>
      <c r="G3" s="45" t="s">
        <v>45</v>
      </c>
      <c r="H3" s="46"/>
      <c r="I3" s="45" t="s">
        <v>48</v>
      </c>
      <c r="J3" s="46"/>
      <c r="K3" s="53" t="s">
        <v>49</v>
      </c>
      <c r="L3" s="45" t="s">
        <v>47</v>
      </c>
      <c r="M3" s="46"/>
      <c r="N3" s="51" t="s">
        <v>50</v>
      </c>
    </row>
    <row r="4" spans="1:16" ht="38.25" customHeight="1" x14ac:dyDescent="0.25">
      <c r="A4" s="43"/>
      <c r="B4" s="43"/>
      <c r="C4" s="47"/>
      <c r="D4" s="50"/>
      <c r="E4" s="50"/>
      <c r="F4" s="48"/>
      <c r="G4" s="17" t="s">
        <v>0</v>
      </c>
      <c r="H4" s="17" t="s">
        <v>1</v>
      </c>
      <c r="I4" s="17" t="s">
        <v>0</v>
      </c>
      <c r="J4" s="17" t="s">
        <v>1</v>
      </c>
      <c r="K4" s="53"/>
      <c r="L4" s="17" t="s">
        <v>0</v>
      </c>
      <c r="M4" s="17" t="s">
        <v>1</v>
      </c>
      <c r="N4" s="52"/>
    </row>
    <row r="5" spans="1:16" s="4" customFormat="1" ht="18.75" x14ac:dyDescent="0.25">
      <c r="A5" s="5">
        <v>1</v>
      </c>
      <c r="B5" s="5" t="s">
        <v>44</v>
      </c>
      <c r="C5" s="6" t="s">
        <v>8</v>
      </c>
      <c r="D5" s="18">
        <f>SUM(D6:D12)</f>
        <v>189989.34000000003</v>
      </c>
      <c r="E5" s="18">
        <f>SUM(E6:E12)</f>
        <v>203392.49999999997</v>
      </c>
      <c r="F5" s="18">
        <f>SUM(F6:F12)</f>
        <v>202004.38999999998</v>
      </c>
      <c r="G5" s="18">
        <f>E5-D5</f>
        <v>13403.159999999945</v>
      </c>
      <c r="H5" s="18">
        <f>E5/D5*100</f>
        <v>107.05469054211143</v>
      </c>
      <c r="I5" s="18">
        <f>F5-D5</f>
        <v>12015.049999999959</v>
      </c>
      <c r="J5" s="18">
        <f>F5/D5*100</f>
        <v>106.32406533966588</v>
      </c>
      <c r="K5" s="23"/>
      <c r="L5" s="18">
        <f>F5-E5</f>
        <v>-1388.109999999986</v>
      </c>
      <c r="M5" s="18">
        <f>F5/E5*100</f>
        <v>99.317521540863112</v>
      </c>
      <c r="N5" s="7"/>
    </row>
    <row r="6" spans="1:16" ht="299.25" x14ac:dyDescent="0.25">
      <c r="A6" s="3">
        <v>1</v>
      </c>
      <c r="B6" s="3">
        <v>2</v>
      </c>
      <c r="C6" s="2" t="s">
        <v>9</v>
      </c>
      <c r="D6" s="30">
        <v>1713.32</v>
      </c>
      <c r="E6" s="33">
        <v>2311.4899999999998</v>
      </c>
      <c r="F6" s="34">
        <v>2284.7399999999998</v>
      </c>
      <c r="G6" s="19">
        <f>E6-D6</f>
        <v>598.16999999999985</v>
      </c>
      <c r="H6" s="19">
        <f>E6/D6*100</f>
        <v>134.91291761025377</v>
      </c>
      <c r="I6" s="19">
        <f>F6-D6</f>
        <v>571.41999999999985</v>
      </c>
      <c r="J6" s="19">
        <f>F6/D6*100</f>
        <v>133.3516214133962</v>
      </c>
      <c r="K6" s="36" t="s">
        <v>54</v>
      </c>
      <c r="L6" s="19">
        <f>F6-E6</f>
        <v>-26.75</v>
      </c>
      <c r="M6" s="19">
        <f>F6/E6*100</f>
        <v>98.842737801158563</v>
      </c>
      <c r="N6" s="38"/>
    </row>
    <row r="7" spans="1:16" ht="283.5" x14ac:dyDescent="0.25">
      <c r="A7" s="3">
        <v>1</v>
      </c>
      <c r="B7" s="3">
        <v>3</v>
      </c>
      <c r="C7" s="2" t="s">
        <v>10</v>
      </c>
      <c r="D7" s="30">
        <v>2940.09</v>
      </c>
      <c r="E7" s="33">
        <v>3142.19</v>
      </c>
      <c r="F7" s="34">
        <v>3142.19</v>
      </c>
      <c r="G7" s="19">
        <f t="shared" ref="G7:G42" si="0">E7-D7</f>
        <v>202.09999999999991</v>
      </c>
      <c r="H7" s="19">
        <f t="shared" ref="H7:H42" si="1">E7/D7*100</f>
        <v>106.87393923315271</v>
      </c>
      <c r="I7" s="19">
        <f t="shared" ref="I7:I42" si="2">F7-D7</f>
        <v>202.09999999999991</v>
      </c>
      <c r="J7" s="19">
        <f t="shared" ref="J7:J42" si="3">F7/D7*100</f>
        <v>106.87393923315271</v>
      </c>
      <c r="K7" s="36" t="s">
        <v>55</v>
      </c>
      <c r="L7" s="19">
        <f>F7-E7</f>
        <v>0</v>
      </c>
      <c r="M7" s="19">
        <f>F7/E7*100</f>
        <v>100</v>
      </c>
      <c r="N7" s="38"/>
    </row>
    <row r="8" spans="1:16" ht="299.25" x14ac:dyDescent="0.25">
      <c r="A8" s="3">
        <v>1</v>
      </c>
      <c r="B8" s="3">
        <v>4</v>
      </c>
      <c r="C8" s="2" t="s">
        <v>11</v>
      </c>
      <c r="D8" s="30">
        <v>76861.78</v>
      </c>
      <c r="E8" s="33">
        <v>81990.759999999966</v>
      </c>
      <c r="F8" s="34">
        <v>81191.189999999988</v>
      </c>
      <c r="G8" s="19">
        <f t="shared" si="0"/>
        <v>5128.9799999999668</v>
      </c>
      <c r="H8" s="19">
        <f t="shared" si="1"/>
        <v>106.67299143995881</v>
      </c>
      <c r="I8" s="19">
        <f t="shared" si="2"/>
        <v>4329.4099999999889</v>
      </c>
      <c r="J8" s="19">
        <f t="shared" si="3"/>
        <v>105.63272149044687</v>
      </c>
      <c r="K8" s="36" t="s">
        <v>56</v>
      </c>
      <c r="L8" s="19">
        <f t="shared" ref="L8:L42" si="4">F8-E8</f>
        <v>-799.56999999997788</v>
      </c>
      <c r="M8" s="19">
        <f t="shared" ref="M8:M42" si="5">F8/E8*100</f>
        <v>99.024804746290954</v>
      </c>
      <c r="N8" s="38"/>
    </row>
    <row r="9" spans="1:16" ht="18.75" x14ac:dyDescent="0.25">
      <c r="A9" s="3">
        <v>1</v>
      </c>
      <c r="B9" s="3">
        <v>5</v>
      </c>
      <c r="C9" s="2" t="s">
        <v>12</v>
      </c>
      <c r="D9" s="30">
        <v>6.49</v>
      </c>
      <c r="E9" s="33">
        <v>6.49</v>
      </c>
      <c r="F9" s="34">
        <v>6.49</v>
      </c>
      <c r="G9" s="19">
        <f t="shared" si="0"/>
        <v>0</v>
      </c>
      <c r="H9" s="19">
        <f t="shared" si="1"/>
        <v>100</v>
      </c>
      <c r="I9" s="19">
        <f t="shared" si="2"/>
        <v>0</v>
      </c>
      <c r="J9" s="19">
        <f t="shared" si="3"/>
        <v>100</v>
      </c>
      <c r="K9" s="36"/>
      <c r="L9" s="19">
        <f t="shared" si="4"/>
        <v>0</v>
      </c>
      <c r="M9" s="19">
        <f t="shared" si="5"/>
        <v>100</v>
      </c>
      <c r="N9" s="38"/>
    </row>
    <row r="10" spans="1:16" ht="286.5" customHeight="1" x14ac:dyDescent="0.25">
      <c r="A10" s="3">
        <v>1</v>
      </c>
      <c r="B10" s="3">
        <v>6</v>
      </c>
      <c r="C10" s="2" t="s">
        <v>13</v>
      </c>
      <c r="D10" s="30">
        <v>17929.21</v>
      </c>
      <c r="E10" s="35">
        <v>19517.79</v>
      </c>
      <c r="F10" s="35">
        <v>19512.129999999997</v>
      </c>
      <c r="G10" s="19">
        <f t="shared" si="0"/>
        <v>1588.5800000000017</v>
      </c>
      <c r="H10" s="19">
        <f t="shared" si="1"/>
        <v>108.86028999604558</v>
      </c>
      <c r="I10" s="19">
        <f t="shared" si="2"/>
        <v>1582.9199999999983</v>
      </c>
      <c r="J10" s="19">
        <f t="shared" si="3"/>
        <v>108.82872139932545</v>
      </c>
      <c r="K10" s="36" t="s">
        <v>57</v>
      </c>
      <c r="L10" s="19">
        <f t="shared" si="4"/>
        <v>-5.6600000000034925</v>
      </c>
      <c r="M10" s="19">
        <f t="shared" si="5"/>
        <v>99.971000815153744</v>
      </c>
      <c r="N10" s="38"/>
    </row>
    <row r="11" spans="1:16" ht="110.25" x14ac:dyDescent="0.25">
      <c r="A11" s="3">
        <v>1</v>
      </c>
      <c r="B11" s="3">
        <v>11</v>
      </c>
      <c r="C11" s="2" t="s">
        <v>14</v>
      </c>
      <c r="D11" s="30">
        <v>500</v>
      </c>
      <c r="E11" s="33">
        <v>0</v>
      </c>
      <c r="F11" s="34">
        <v>0</v>
      </c>
      <c r="G11" s="19">
        <f t="shared" ref="G11" si="6">E11-D11</f>
        <v>-500</v>
      </c>
      <c r="H11" s="19">
        <f t="shared" ref="H11" si="7">E11/D11*100</f>
        <v>0</v>
      </c>
      <c r="I11" s="19">
        <f t="shared" ref="I11" si="8">F11-D11</f>
        <v>-500</v>
      </c>
      <c r="J11" s="19">
        <f t="shared" ref="J11" si="9">F11/D11*100</f>
        <v>0</v>
      </c>
      <c r="K11" s="36" t="s">
        <v>61</v>
      </c>
      <c r="L11" s="19">
        <f t="shared" si="4"/>
        <v>0</v>
      </c>
      <c r="M11" s="19" t="s">
        <v>44</v>
      </c>
      <c r="N11" s="11"/>
      <c r="O11" s="13"/>
      <c r="P11" s="14"/>
    </row>
    <row r="12" spans="1:16" ht="18.75" x14ac:dyDescent="0.25">
      <c r="A12" s="3">
        <v>1</v>
      </c>
      <c r="B12" s="3">
        <v>13</v>
      </c>
      <c r="C12" s="2" t="s">
        <v>15</v>
      </c>
      <c r="D12" s="30">
        <v>90038.45</v>
      </c>
      <c r="E12" s="33">
        <v>96423.78</v>
      </c>
      <c r="F12" s="34">
        <v>95867.65</v>
      </c>
      <c r="G12" s="19">
        <f t="shared" si="0"/>
        <v>6385.3300000000017</v>
      </c>
      <c r="H12" s="19">
        <f t="shared" si="1"/>
        <v>107.0917813445256</v>
      </c>
      <c r="I12" s="19">
        <f t="shared" si="2"/>
        <v>5829.1999999999971</v>
      </c>
      <c r="J12" s="19">
        <f t="shared" si="3"/>
        <v>106.47412299967402</v>
      </c>
      <c r="K12" s="37"/>
      <c r="L12" s="19">
        <f t="shared" si="4"/>
        <v>-556.13000000000466</v>
      </c>
      <c r="M12" s="19">
        <f t="shared" si="5"/>
        <v>99.423243934224516</v>
      </c>
      <c r="N12" s="11"/>
    </row>
    <row r="13" spans="1:16" s="4" customFormat="1" ht="18.75" x14ac:dyDescent="0.25">
      <c r="A13" s="5">
        <v>2</v>
      </c>
      <c r="B13" s="5" t="s">
        <v>44</v>
      </c>
      <c r="C13" s="6" t="s">
        <v>16</v>
      </c>
      <c r="D13" s="18">
        <f>SUM(D14)</f>
        <v>1192.43</v>
      </c>
      <c r="E13" s="18">
        <f t="shared" ref="E13:F13" si="10">SUM(E14)</f>
        <v>1192.4399999999998</v>
      </c>
      <c r="F13" s="18">
        <f t="shared" si="10"/>
        <v>1192.4399999999998</v>
      </c>
      <c r="G13" s="18">
        <f t="shared" si="0"/>
        <v>9.9999999997635314E-3</v>
      </c>
      <c r="H13" s="18">
        <f t="shared" si="1"/>
        <v>100.00083862365084</v>
      </c>
      <c r="I13" s="18">
        <f t="shared" si="2"/>
        <v>9.9999999997635314E-3</v>
      </c>
      <c r="J13" s="18">
        <f t="shared" si="3"/>
        <v>100.00083862365084</v>
      </c>
      <c r="K13" s="23"/>
      <c r="L13" s="18">
        <f t="shared" si="4"/>
        <v>0</v>
      </c>
      <c r="M13" s="18">
        <f t="shared" si="5"/>
        <v>100</v>
      </c>
      <c r="N13" s="7"/>
    </row>
    <row r="14" spans="1:16" ht="37.5" x14ac:dyDescent="0.25">
      <c r="A14" s="3">
        <v>2</v>
      </c>
      <c r="B14" s="3">
        <v>3</v>
      </c>
      <c r="C14" s="2" t="s">
        <v>17</v>
      </c>
      <c r="D14" s="30">
        <v>1192.43</v>
      </c>
      <c r="E14" s="33">
        <v>1192.4399999999998</v>
      </c>
      <c r="F14" s="34">
        <v>1192.4399999999998</v>
      </c>
      <c r="G14" s="19">
        <f t="shared" si="0"/>
        <v>9.9999999997635314E-3</v>
      </c>
      <c r="H14" s="19">
        <f t="shared" si="1"/>
        <v>100.00083862365084</v>
      </c>
      <c r="I14" s="19">
        <f t="shared" si="2"/>
        <v>9.9999999997635314E-3</v>
      </c>
      <c r="J14" s="19">
        <f t="shared" si="3"/>
        <v>100.00083862365084</v>
      </c>
      <c r="K14" s="24"/>
      <c r="L14" s="19">
        <f t="shared" si="4"/>
        <v>0</v>
      </c>
      <c r="M14" s="19">
        <f t="shared" si="5"/>
        <v>100</v>
      </c>
      <c r="N14" s="11"/>
    </row>
    <row r="15" spans="1:16" s="4" customFormat="1" ht="37.5" x14ac:dyDescent="0.25">
      <c r="A15" s="5">
        <v>3</v>
      </c>
      <c r="B15" s="5" t="s">
        <v>44</v>
      </c>
      <c r="C15" s="6" t="s">
        <v>18</v>
      </c>
      <c r="D15" s="18">
        <f>SUM(D16)</f>
        <v>4024.61</v>
      </c>
      <c r="E15" s="18">
        <f t="shared" ref="E15:F15" si="11">SUM(E16)</f>
        <v>4411.79</v>
      </c>
      <c r="F15" s="18">
        <f t="shared" si="11"/>
        <v>4023.97</v>
      </c>
      <c r="G15" s="18">
        <f t="shared" si="0"/>
        <v>387.17999999999984</v>
      </c>
      <c r="H15" s="18">
        <f t="shared" si="1"/>
        <v>109.62031103634887</v>
      </c>
      <c r="I15" s="18">
        <f t="shared" si="2"/>
        <v>-0.64000000000032742</v>
      </c>
      <c r="J15" s="18">
        <f t="shared" si="3"/>
        <v>99.984097838051383</v>
      </c>
      <c r="K15" s="23"/>
      <c r="L15" s="18">
        <f t="shared" si="4"/>
        <v>-387.82000000000016</v>
      </c>
      <c r="M15" s="18">
        <f t="shared" si="5"/>
        <v>91.209463732407926</v>
      </c>
      <c r="N15" s="7"/>
    </row>
    <row r="16" spans="1:16" ht="204.75" x14ac:dyDescent="0.25">
      <c r="A16" s="3">
        <v>3</v>
      </c>
      <c r="B16" s="3">
        <v>10</v>
      </c>
      <c r="C16" s="2" t="s">
        <v>46</v>
      </c>
      <c r="D16" s="30">
        <v>4024.61</v>
      </c>
      <c r="E16" s="33">
        <v>4411.79</v>
      </c>
      <c r="F16" s="34">
        <v>4023.97</v>
      </c>
      <c r="G16" s="19">
        <f t="shared" si="0"/>
        <v>387.17999999999984</v>
      </c>
      <c r="H16" s="19">
        <f t="shared" si="1"/>
        <v>109.62031103634887</v>
      </c>
      <c r="I16" s="19">
        <f t="shared" si="2"/>
        <v>-0.64000000000032742</v>
      </c>
      <c r="J16" s="19">
        <f t="shared" si="3"/>
        <v>99.984097838051383</v>
      </c>
      <c r="K16" s="24"/>
      <c r="L16" s="19">
        <f t="shared" si="4"/>
        <v>-387.82000000000016</v>
      </c>
      <c r="M16" s="19">
        <f t="shared" si="5"/>
        <v>91.209463732407926</v>
      </c>
      <c r="N16" s="39" t="s">
        <v>62</v>
      </c>
    </row>
    <row r="17" spans="1:14" s="4" customFormat="1" ht="18.75" x14ac:dyDescent="0.25">
      <c r="A17" s="5">
        <v>4</v>
      </c>
      <c r="B17" s="5" t="s">
        <v>44</v>
      </c>
      <c r="C17" s="6" t="s">
        <v>19</v>
      </c>
      <c r="D17" s="18">
        <f>SUM(D18:D20)</f>
        <v>92037.71</v>
      </c>
      <c r="E17" s="18">
        <f t="shared" ref="E17:F17" si="12">SUM(E18:E20)</f>
        <v>256910.86000000007</v>
      </c>
      <c r="F17" s="18">
        <f t="shared" si="12"/>
        <v>256187.17000000004</v>
      </c>
      <c r="G17" s="18">
        <f t="shared" si="0"/>
        <v>164873.15000000008</v>
      </c>
      <c r="H17" s="18">
        <f t="shared" si="1"/>
        <v>279.136519150683</v>
      </c>
      <c r="I17" s="18">
        <f t="shared" si="2"/>
        <v>164149.46000000002</v>
      </c>
      <c r="J17" s="18">
        <f t="shared" si="3"/>
        <v>278.35022188187867</v>
      </c>
      <c r="K17" s="23"/>
      <c r="L17" s="18">
        <f t="shared" si="4"/>
        <v>-723.69000000003143</v>
      </c>
      <c r="M17" s="18">
        <f t="shared" si="5"/>
        <v>99.718310856925228</v>
      </c>
      <c r="N17" s="7"/>
    </row>
    <row r="18" spans="1:14" ht="110.25" x14ac:dyDescent="0.25">
      <c r="A18" s="3">
        <v>4</v>
      </c>
      <c r="B18" s="3">
        <v>5</v>
      </c>
      <c r="C18" s="2" t="s">
        <v>20</v>
      </c>
      <c r="D18" s="30">
        <v>5149.8</v>
      </c>
      <c r="E18" s="33">
        <v>8790.3900000000012</v>
      </c>
      <c r="F18" s="34">
        <v>8760.17</v>
      </c>
      <c r="G18" s="19">
        <f t="shared" si="0"/>
        <v>3640.5900000000011</v>
      </c>
      <c r="H18" s="19">
        <f t="shared" si="1"/>
        <v>170.69381335197485</v>
      </c>
      <c r="I18" s="19">
        <f t="shared" si="2"/>
        <v>3610.37</v>
      </c>
      <c r="J18" s="19">
        <f t="shared" si="3"/>
        <v>170.10699444638627</v>
      </c>
      <c r="K18" s="36" t="s">
        <v>63</v>
      </c>
      <c r="L18" s="19">
        <f t="shared" si="4"/>
        <v>-30.220000000001164</v>
      </c>
      <c r="M18" s="19">
        <f t="shared" si="5"/>
        <v>99.656215480769333</v>
      </c>
      <c r="N18" s="38"/>
    </row>
    <row r="19" spans="1:14" ht="204.75" x14ac:dyDescent="0.25">
      <c r="A19" s="3">
        <v>4</v>
      </c>
      <c r="B19" s="3">
        <v>9</v>
      </c>
      <c r="C19" s="2" t="s">
        <v>21</v>
      </c>
      <c r="D19" s="30">
        <v>86063.5</v>
      </c>
      <c r="E19" s="33">
        <v>246422.49000000005</v>
      </c>
      <c r="F19" s="34">
        <v>246252.34000000003</v>
      </c>
      <c r="G19" s="19">
        <f t="shared" si="0"/>
        <v>160358.99000000005</v>
      </c>
      <c r="H19" s="19">
        <f t="shared" si="1"/>
        <v>286.3263636733343</v>
      </c>
      <c r="I19" s="19">
        <f t="shared" si="2"/>
        <v>160188.84000000003</v>
      </c>
      <c r="J19" s="19">
        <f t="shared" si="3"/>
        <v>286.1286608143987</v>
      </c>
      <c r="K19" s="36" t="s">
        <v>58</v>
      </c>
      <c r="L19" s="19">
        <f t="shared" si="4"/>
        <v>-170.15000000002328</v>
      </c>
      <c r="M19" s="19">
        <f t="shared" si="5"/>
        <v>99.930951919201846</v>
      </c>
      <c r="N19" s="12"/>
    </row>
    <row r="20" spans="1:14" ht="220.5" x14ac:dyDescent="0.25">
      <c r="A20" s="3">
        <v>4</v>
      </c>
      <c r="B20" s="3">
        <v>12</v>
      </c>
      <c r="C20" s="2" t="s">
        <v>22</v>
      </c>
      <c r="D20" s="30">
        <v>824.41</v>
      </c>
      <c r="E20" s="33">
        <v>1697.98</v>
      </c>
      <c r="F20" s="34">
        <v>1174.6599999999999</v>
      </c>
      <c r="G20" s="19">
        <f t="shared" si="0"/>
        <v>873.57</v>
      </c>
      <c r="H20" s="19">
        <f t="shared" si="1"/>
        <v>205.96305236472142</v>
      </c>
      <c r="I20" s="19">
        <f t="shared" si="2"/>
        <v>350.24999999999989</v>
      </c>
      <c r="J20" s="19">
        <f t="shared" si="3"/>
        <v>142.48492861561601</v>
      </c>
      <c r="K20" s="36" t="s">
        <v>60</v>
      </c>
      <c r="L20" s="19">
        <f t="shared" si="4"/>
        <v>-523.32000000000016</v>
      </c>
      <c r="M20" s="19">
        <f t="shared" si="5"/>
        <v>69.179848997043536</v>
      </c>
      <c r="N20" s="12" t="s">
        <v>64</v>
      </c>
    </row>
    <row r="21" spans="1:14" s="4" customFormat="1" ht="18.75" x14ac:dyDescent="0.25">
      <c r="A21" s="5">
        <v>5</v>
      </c>
      <c r="B21" s="5" t="s">
        <v>44</v>
      </c>
      <c r="C21" s="6" t="s">
        <v>23</v>
      </c>
      <c r="D21" s="18">
        <f>SUM(D22:D23)</f>
        <v>63765.42</v>
      </c>
      <c r="E21" s="18">
        <f t="shared" ref="E21:F21" si="13">SUM(E22:E23)</f>
        <v>65353.219999999994</v>
      </c>
      <c r="F21" s="18">
        <f t="shared" si="13"/>
        <v>64830.869999999995</v>
      </c>
      <c r="G21" s="18">
        <f t="shared" si="0"/>
        <v>1587.7999999999956</v>
      </c>
      <c r="H21" s="18">
        <f t="shared" si="1"/>
        <v>102.49006436403931</v>
      </c>
      <c r="I21" s="18">
        <f t="shared" si="2"/>
        <v>1065.4499999999971</v>
      </c>
      <c r="J21" s="18">
        <f t="shared" si="3"/>
        <v>101.6708899588523</v>
      </c>
      <c r="K21" s="25"/>
      <c r="L21" s="18">
        <f t="shared" si="4"/>
        <v>-522.34999999999854</v>
      </c>
      <c r="M21" s="18">
        <f t="shared" si="5"/>
        <v>99.20072798249268</v>
      </c>
      <c r="N21" s="10"/>
    </row>
    <row r="22" spans="1:14" ht="94.5" x14ac:dyDescent="0.25">
      <c r="A22" s="3">
        <v>5</v>
      </c>
      <c r="B22" s="3">
        <v>2</v>
      </c>
      <c r="C22" s="2" t="s">
        <v>24</v>
      </c>
      <c r="D22" s="30">
        <v>276.83999999999997</v>
      </c>
      <c r="E22" s="33">
        <v>467.64999999999992</v>
      </c>
      <c r="F22" s="34">
        <v>431.77</v>
      </c>
      <c r="G22" s="19">
        <f t="shared" ref="G22" si="14">E22-D22</f>
        <v>190.80999999999995</v>
      </c>
      <c r="H22" s="19">
        <f t="shared" ref="H22" si="15">E22/D22*100</f>
        <v>168.92428839763039</v>
      </c>
      <c r="I22" s="19">
        <f t="shared" ref="I22" si="16">F22-D22</f>
        <v>154.93</v>
      </c>
      <c r="J22" s="19">
        <f t="shared" ref="J22" si="17">F22/D22*100</f>
        <v>155.9637335645138</v>
      </c>
      <c r="K22" s="36" t="s">
        <v>59</v>
      </c>
      <c r="L22" s="19">
        <f t="shared" si="4"/>
        <v>-35.879999999999939</v>
      </c>
      <c r="M22" s="19">
        <f t="shared" si="5"/>
        <v>92.327595423928159</v>
      </c>
      <c r="N22" s="12" t="s">
        <v>65</v>
      </c>
    </row>
    <row r="23" spans="1:14" ht="18.75" x14ac:dyDescent="0.25">
      <c r="A23" s="3">
        <v>5</v>
      </c>
      <c r="B23" s="3">
        <v>3</v>
      </c>
      <c r="C23" s="2" t="s">
        <v>25</v>
      </c>
      <c r="D23" s="31">
        <v>63488.58</v>
      </c>
      <c r="E23" s="33">
        <v>64885.569999999992</v>
      </c>
      <c r="F23" s="34">
        <v>64399.1</v>
      </c>
      <c r="G23" s="19">
        <f t="shared" si="0"/>
        <v>1396.9899999999907</v>
      </c>
      <c r="H23" s="19">
        <f t="shared" si="1"/>
        <v>102.20037997384725</v>
      </c>
      <c r="I23" s="19">
        <f t="shared" si="2"/>
        <v>910.5199999999968</v>
      </c>
      <c r="J23" s="19">
        <f t="shared" si="3"/>
        <v>101.43414768451271</v>
      </c>
      <c r="K23" s="24"/>
      <c r="L23" s="19">
        <f t="shared" si="4"/>
        <v>-486.46999999999389</v>
      </c>
      <c r="M23" s="19">
        <f t="shared" si="5"/>
        <v>99.250264735287075</v>
      </c>
      <c r="N23" s="12"/>
    </row>
    <row r="24" spans="1:14" s="4" customFormat="1" ht="18.75" x14ac:dyDescent="0.25">
      <c r="A24" s="5">
        <v>7</v>
      </c>
      <c r="B24" s="5" t="s">
        <v>44</v>
      </c>
      <c r="C24" s="6" t="s">
        <v>26</v>
      </c>
      <c r="D24" s="18">
        <f>SUM(D25:D29)</f>
        <v>676940.61</v>
      </c>
      <c r="E24" s="18">
        <f t="shared" ref="E24:F24" si="18">SUM(E25:E29)</f>
        <v>729799.47000000009</v>
      </c>
      <c r="F24" s="18">
        <f t="shared" si="18"/>
        <v>710257.47</v>
      </c>
      <c r="G24" s="18">
        <f t="shared" si="0"/>
        <v>52858.860000000102</v>
      </c>
      <c r="H24" s="18">
        <f t="shared" si="1"/>
        <v>107.80849297843132</v>
      </c>
      <c r="I24" s="18">
        <f t="shared" si="2"/>
        <v>33316.859999999986</v>
      </c>
      <c r="J24" s="18">
        <f t="shared" si="3"/>
        <v>104.92168138649562</v>
      </c>
      <c r="K24" s="25"/>
      <c r="L24" s="18">
        <f t="shared" si="4"/>
        <v>-19542.000000000116</v>
      </c>
      <c r="M24" s="18">
        <f t="shared" si="5"/>
        <v>97.322278132101133</v>
      </c>
      <c r="N24" s="10"/>
    </row>
    <row r="25" spans="1:14" ht="18.75" x14ac:dyDescent="0.25">
      <c r="A25" s="3">
        <v>7</v>
      </c>
      <c r="B25" s="3">
        <v>1</v>
      </c>
      <c r="C25" s="2" t="s">
        <v>27</v>
      </c>
      <c r="D25" s="30">
        <v>204388.58</v>
      </c>
      <c r="E25" s="33">
        <v>208217.06</v>
      </c>
      <c r="F25" s="34">
        <v>201204.04</v>
      </c>
      <c r="G25" s="19">
        <f t="shared" si="0"/>
        <v>3828.4800000000105</v>
      </c>
      <c r="H25" s="19">
        <f t="shared" si="1"/>
        <v>101.87313792189367</v>
      </c>
      <c r="I25" s="19">
        <f t="shared" si="2"/>
        <v>-3184.539999999979</v>
      </c>
      <c r="J25" s="19">
        <f t="shared" si="3"/>
        <v>98.441918819534834</v>
      </c>
      <c r="K25" s="24"/>
      <c r="L25" s="19">
        <f t="shared" si="4"/>
        <v>-7013.0199999999895</v>
      </c>
      <c r="M25" s="19">
        <f t="shared" si="5"/>
        <v>96.631870606567986</v>
      </c>
      <c r="N25" s="54"/>
    </row>
    <row r="26" spans="1:14" ht="78.75" x14ac:dyDescent="0.25">
      <c r="A26" s="3">
        <v>7</v>
      </c>
      <c r="B26" s="3">
        <v>2</v>
      </c>
      <c r="C26" s="2" t="s">
        <v>28</v>
      </c>
      <c r="D26" s="30">
        <v>395746.38</v>
      </c>
      <c r="E26" s="33">
        <v>440352.09</v>
      </c>
      <c r="F26" s="34">
        <v>428323.42999999993</v>
      </c>
      <c r="G26" s="19">
        <f t="shared" si="0"/>
        <v>44605.710000000021</v>
      </c>
      <c r="H26" s="19">
        <f t="shared" si="1"/>
        <v>111.27128692876485</v>
      </c>
      <c r="I26" s="19">
        <f t="shared" si="2"/>
        <v>32577.04999999993</v>
      </c>
      <c r="J26" s="19">
        <f t="shared" si="3"/>
        <v>108.23179987142268</v>
      </c>
      <c r="K26" s="36" t="s">
        <v>66</v>
      </c>
      <c r="L26" s="19">
        <f t="shared" si="4"/>
        <v>-12028.660000000091</v>
      </c>
      <c r="M26" s="19">
        <f t="shared" si="5"/>
        <v>97.268399475519672</v>
      </c>
      <c r="N26" s="12"/>
    </row>
    <row r="27" spans="1:14" ht="78.75" x14ac:dyDescent="0.25">
      <c r="A27" s="3">
        <v>7</v>
      </c>
      <c r="B27" s="3">
        <v>3</v>
      </c>
      <c r="C27" s="2" t="s">
        <v>29</v>
      </c>
      <c r="D27" s="30">
        <v>49347.85</v>
      </c>
      <c r="E27" s="33">
        <v>53258.29</v>
      </c>
      <c r="F27" s="34">
        <v>52966</v>
      </c>
      <c r="G27" s="19">
        <f t="shared" si="0"/>
        <v>3910.4400000000023</v>
      </c>
      <c r="H27" s="19">
        <f t="shared" si="1"/>
        <v>107.92423580763904</v>
      </c>
      <c r="I27" s="19">
        <f t="shared" si="2"/>
        <v>3618.1500000000015</v>
      </c>
      <c r="J27" s="19">
        <f t="shared" si="3"/>
        <v>107.33193036778705</v>
      </c>
      <c r="K27" s="36" t="s">
        <v>67</v>
      </c>
      <c r="L27" s="19">
        <f t="shared" si="4"/>
        <v>-292.29000000000087</v>
      </c>
      <c r="M27" s="19">
        <f t="shared" si="5"/>
        <v>99.451184031631499</v>
      </c>
      <c r="N27" s="40"/>
    </row>
    <row r="28" spans="1:14" ht="18.75" x14ac:dyDescent="0.25">
      <c r="A28" s="3">
        <v>7</v>
      </c>
      <c r="B28" s="3">
        <v>7</v>
      </c>
      <c r="C28" s="2" t="s">
        <v>30</v>
      </c>
      <c r="D28" s="30">
        <v>75.5</v>
      </c>
      <c r="E28" s="33">
        <v>75.5</v>
      </c>
      <c r="F28" s="34">
        <v>75.5</v>
      </c>
      <c r="G28" s="19">
        <f t="shared" si="0"/>
        <v>0</v>
      </c>
      <c r="H28" s="19">
        <f t="shared" si="1"/>
        <v>100</v>
      </c>
      <c r="I28" s="19">
        <f t="shared" si="2"/>
        <v>0</v>
      </c>
      <c r="J28" s="19">
        <f t="shared" si="3"/>
        <v>100</v>
      </c>
      <c r="K28" s="24"/>
      <c r="L28" s="19">
        <f t="shared" si="4"/>
        <v>0</v>
      </c>
      <c r="M28" s="19">
        <f t="shared" si="5"/>
        <v>100</v>
      </c>
      <c r="N28" s="12"/>
    </row>
    <row r="29" spans="1:14" ht="18.75" x14ac:dyDescent="0.25">
      <c r="A29" s="3">
        <v>7</v>
      </c>
      <c r="B29" s="3">
        <v>9</v>
      </c>
      <c r="C29" s="2" t="s">
        <v>31</v>
      </c>
      <c r="D29" s="30">
        <v>27382.3</v>
      </c>
      <c r="E29" s="33">
        <v>27896.530000000006</v>
      </c>
      <c r="F29" s="34">
        <v>27688.500000000004</v>
      </c>
      <c r="G29" s="19">
        <f t="shared" si="0"/>
        <v>514.23000000000684</v>
      </c>
      <c r="H29" s="19">
        <f t="shared" si="1"/>
        <v>101.87796496276795</v>
      </c>
      <c r="I29" s="19">
        <f t="shared" si="2"/>
        <v>306.20000000000437</v>
      </c>
      <c r="J29" s="19">
        <f t="shared" si="3"/>
        <v>101.118240615288</v>
      </c>
      <c r="K29" s="24"/>
      <c r="L29" s="19">
        <f t="shared" si="4"/>
        <v>-208.03000000000247</v>
      </c>
      <c r="M29" s="19">
        <f t="shared" si="5"/>
        <v>99.254280012603715</v>
      </c>
      <c r="N29" s="38"/>
    </row>
    <row r="30" spans="1:14" s="4" customFormat="1" ht="18.75" x14ac:dyDescent="0.25">
      <c r="A30" s="5">
        <v>8</v>
      </c>
      <c r="B30" s="5" t="s">
        <v>44</v>
      </c>
      <c r="C30" s="6" t="s">
        <v>32</v>
      </c>
      <c r="D30" s="18">
        <f>SUM(D31:D32)</f>
        <v>83174.77</v>
      </c>
      <c r="E30" s="18">
        <f t="shared" ref="E30:F30" si="19">SUM(E31:E32)</f>
        <v>97486.73000000001</v>
      </c>
      <c r="F30" s="18">
        <f t="shared" si="19"/>
        <v>97396.59</v>
      </c>
      <c r="G30" s="18">
        <f t="shared" si="0"/>
        <v>14311.960000000006</v>
      </c>
      <c r="H30" s="18">
        <f t="shared" si="1"/>
        <v>117.20709296821622</v>
      </c>
      <c r="I30" s="18">
        <f t="shared" si="2"/>
        <v>14221.819999999992</v>
      </c>
      <c r="J30" s="18">
        <f t="shared" si="3"/>
        <v>117.09871875810416</v>
      </c>
      <c r="K30" s="26"/>
      <c r="L30" s="18">
        <f t="shared" si="4"/>
        <v>-90.14000000001397</v>
      </c>
      <c r="M30" s="18">
        <f t="shared" si="5"/>
        <v>99.907536133379367</v>
      </c>
      <c r="N30" s="8"/>
    </row>
    <row r="31" spans="1:14" ht="63" x14ac:dyDescent="0.25">
      <c r="A31" s="3">
        <v>8</v>
      </c>
      <c r="B31" s="3">
        <v>1</v>
      </c>
      <c r="C31" s="2" t="s">
        <v>33</v>
      </c>
      <c r="D31" s="30">
        <v>81554.850000000006</v>
      </c>
      <c r="E31" s="33">
        <v>95622.27</v>
      </c>
      <c r="F31" s="34">
        <v>95532.67</v>
      </c>
      <c r="G31" s="19">
        <f t="shared" si="0"/>
        <v>14067.419999999998</v>
      </c>
      <c r="H31" s="19">
        <f t="shared" si="1"/>
        <v>117.24902933424559</v>
      </c>
      <c r="I31" s="19">
        <f t="shared" si="2"/>
        <v>13977.819999999992</v>
      </c>
      <c r="J31" s="19">
        <f t="shared" si="3"/>
        <v>117.13916462356315</v>
      </c>
      <c r="K31" s="36" t="s">
        <v>68</v>
      </c>
      <c r="L31" s="19">
        <f t="shared" si="4"/>
        <v>-89.600000000005821</v>
      </c>
      <c r="M31" s="19">
        <f t="shared" si="5"/>
        <v>99.906297978493924</v>
      </c>
      <c r="N31" s="12"/>
    </row>
    <row r="32" spans="1:14" ht="283.5" x14ac:dyDescent="0.25">
      <c r="A32" s="3">
        <v>8</v>
      </c>
      <c r="B32" s="3">
        <v>4</v>
      </c>
      <c r="C32" s="2" t="s">
        <v>34</v>
      </c>
      <c r="D32" s="30">
        <v>1619.92</v>
      </c>
      <c r="E32" s="33">
        <v>1864.4600000000003</v>
      </c>
      <c r="F32" s="34">
        <v>1863.92</v>
      </c>
      <c r="G32" s="19">
        <f t="shared" si="0"/>
        <v>244.54000000000019</v>
      </c>
      <c r="H32" s="19">
        <f t="shared" si="1"/>
        <v>115.09580720035559</v>
      </c>
      <c r="I32" s="19">
        <f t="shared" si="2"/>
        <v>244</v>
      </c>
      <c r="J32" s="19">
        <f t="shared" si="3"/>
        <v>115.06247222085042</v>
      </c>
      <c r="K32" s="36" t="s">
        <v>69</v>
      </c>
      <c r="L32" s="19">
        <f t="shared" si="4"/>
        <v>-0.54000000000019099</v>
      </c>
      <c r="M32" s="19">
        <f t="shared" si="5"/>
        <v>99.97103719039292</v>
      </c>
      <c r="N32" s="38"/>
    </row>
    <row r="33" spans="1:14" s="4" customFormat="1" ht="18.75" x14ac:dyDescent="0.25">
      <c r="A33" s="5">
        <v>10</v>
      </c>
      <c r="B33" s="5" t="s">
        <v>44</v>
      </c>
      <c r="C33" s="6" t="s">
        <v>35</v>
      </c>
      <c r="D33" s="18">
        <f>SUM(D34:D36)</f>
        <v>422620.27</v>
      </c>
      <c r="E33" s="18">
        <f t="shared" ref="E33:F33" si="20">SUM(E34:E36)</f>
        <v>393617.31900000002</v>
      </c>
      <c r="F33" s="18">
        <f t="shared" si="20"/>
        <v>393137.49</v>
      </c>
      <c r="G33" s="18">
        <f t="shared" si="0"/>
        <v>-29002.951000000001</v>
      </c>
      <c r="H33" s="18">
        <f t="shared" si="1"/>
        <v>93.137349753716265</v>
      </c>
      <c r="I33" s="18">
        <f t="shared" si="2"/>
        <v>-29482.780000000028</v>
      </c>
      <c r="J33" s="18">
        <f t="shared" si="3"/>
        <v>93.023813079292196</v>
      </c>
      <c r="K33" s="26"/>
      <c r="L33" s="18">
        <f t="shared" si="4"/>
        <v>-479.82900000002701</v>
      </c>
      <c r="M33" s="18">
        <f t="shared" si="5"/>
        <v>99.878097589501635</v>
      </c>
      <c r="N33" s="8"/>
    </row>
    <row r="34" spans="1:14" ht="18.75" x14ac:dyDescent="0.25">
      <c r="A34" s="3">
        <v>10</v>
      </c>
      <c r="B34" s="3">
        <v>3</v>
      </c>
      <c r="C34" s="2" t="s">
        <v>36</v>
      </c>
      <c r="D34" s="30">
        <v>150970.21</v>
      </c>
      <c r="E34" s="33">
        <v>155122.30900000001</v>
      </c>
      <c r="F34" s="34">
        <v>155121.26</v>
      </c>
      <c r="G34" s="19">
        <f t="shared" si="0"/>
        <v>4152.0990000000165</v>
      </c>
      <c r="H34" s="19">
        <f t="shared" si="1"/>
        <v>102.75027702485147</v>
      </c>
      <c r="I34" s="19">
        <f t="shared" si="2"/>
        <v>4151.0500000000175</v>
      </c>
      <c r="J34" s="19">
        <f t="shared" si="3"/>
        <v>102.74958218578357</v>
      </c>
      <c r="K34" s="24"/>
      <c r="L34" s="19">
        <f t="shared" si="4"/>
        <v>-1.0489999999990687</v>
      </c>
      <c r="M34" s="19">
        <f t="shared" si="5"/>
        <v>99.999323759421344</v>
      </c>
      <c r="N34" s="39"/>
    </row>
    <row r="35" spans="1:14" ht="63" x14ac:dyDescent="0.25">
      <c r="A35" s="3">
        <v>10</v>
      </c>
      <c r="B35" s="3">
        <v>4</v>
      </c>
      <c r="C35" s="2" t="s">
        <v>37</v>
      </c>
      <c r="D35" s="30">
        <v>248267.32</v>
      </c>
      <c r="E35" s="33">
        <v>213963.52000000002</v>
      </c>
      <c r="F35" s="34">
        <v>213484.74000000002</v>
      </c>
      <c r="G35" s="19">
        <f t="shared" si="0"/>
        <v>-34303.799999999988</v>
      </c>
      <c r="H35" s="19">
        <f t="shared" si="1"/>
        <v>86.18271627534385</v>
      </c>
      <c r="I35" s="19">
        <f t="shared" si="2"/>
        <v>-34782.579999999987</v>
      </c>
      <c r="J35" s="19">
        <f t="shared" si="3"/>
        <v>85.989867695836892</v>
      </c>
      <c r="K35" s="36" t="s">
        <v>70</v>
      </c>
      <c r="L35" s="19">
        <f t="shared" si="4"/>
        <v>-478.77999999999884</v>
      </c>
      <c r="M35" s="19">
        <f t="shared" si="5"/>
        <v>99.776232883063429</v>
      </c>
      <c r="N35" s="38"/>
    </row>
    <row r="36" spans="1:14" ht="37.5" x14ac:dyDescent="0.25">
      <c r="A36" s="3">
        <v>10</v>
      </c>
      <c r="B36" s="3">
        <v>6</v>
      </c>
      <c r="C36" s="2" t="s">
        <v>38</v>
      </c>
      <c r="D36" s="30">
        <v>23382.74</v>
      </c>
      <c r="E36" s="33">
        <v>24531.489999999998</v>
      </c>
      <c r="F36" s="34">
        <v>24531.489999999998</v>
      </c>
      <c r="G36" s="19">
        <f t="shared" si="0"/>
        <v>1148.7499999999964</v>
      </c>
      <c r="H36" s="19">
        <f t="shared" si="1"/>
        <v>104.9128117577324</v>
      </c>
      <c r="I36" s="19">
        <f t="shared" si="2"/>
        <v>1148.7499999999964</v>
      </c>
      <c r="J36" s="19">
        <f t="shared" si="3"/>
        <v>104.9128117577324</v>
      </c>
      <c r="K36" s="24"/>
      <c r="L36" s="19">
        <f t="shared" si="4"/>
        <v>0</v>
      </c>
      <c r="M36" s="19">
        <f t="shared" si="5"/>
        <v>100</v>
      </c>
      <c r="N36" s="38"/>
    </row>
    <row r="37" spans="1:14" s="4" customFormat="1" ht="18.75" x14ac:dyDescent="0.25">
      <c r="A37" s="5">
        <v>11</v>
      </c>
      <c r="B37" s="5" t="s">
        <v>44</v>
      </c>
      <c r="C37" s="6" t="s">
        <v>39</v>
      </c>
      <c r="D37" s="18">
        <f>SUM(D38:D41)</f>
        <v>43250.420000000006</v>
      </c>
      <c r="E37" s="18">
        <f t="shared" ref="E37:F37" si="21">SUM(E38:E41)</f>
        <v>44503.5</v>
      </c>
      <c r="F37" s="18">
        <f t="shared" si="21"/>
        <v>44188.67</v>
      </c>
      <c r="G37" s="18">
        <f t="shared" si="0"/>
        <v>1253.0799999999945</v>
      </c>
      <c r="H37" s="18">
        <f t="shared" si="1"/>
        <v>102.89726666238153</v>
      </c>
      <c r="I37" s="18">
        <f t="shared" si="2"/>
        <v>938.24999999999272</v>
      </c>
      <c r="J37" s="18">
        <f t="shared" si="3"/>
        <v>102.16934309539651</v>
      </c>
      <c r="K37" s="26"/>
      <c r="L37" s="18">
        <f t="shared" si="4"/>
        <v>-314.83000000000175</v>
      </c>
      <c r="M37" s="18">
        <f t="shared" si="5"/>
        <v>99.292572494298199</v>
      </c>
      <c r="N37" s="8"/>
    </row>
    <row r="38" spans="1:14" ht="18.75" x14ac:dyDescent="0.25">
      <c r="A38" s="3">
        <v>11</v>
      </c>
      <c r="B38" s="3">
        <v>1</v>
      </c>
      <c r="C38" s="2" t="s">
        <v>40</v>
      </c>
      <c r="D38" s="30">
        <v>37647.26</v>
      </c>
      <c r="E38" s="33">
        <v>38467.019999999997</v>
      </c>
      <c r="F38" s="34">
        <v>38167.019999999997</v>
      </c>
      <c r="G38" s="19">
        <f t="shared" si="0"/>
        <v>819.75999999999476</v>
      </c>
      <c r="H38" s="19">
        <f t="shared" si="1"/>
        <v>102.17747586411335</v>
      </c>
      <c r="I38" s="19">
        <f t="shared" si="2"/>
        <v>519.75999999999476</v>
      </c>
      <c r="J38" s="19">
        <f t="shared" si="3"/>
        <v>101.38060512239136</v>
      </c>
      <c r="K38" s="24"/>
      <c r="L38" s="19">
        <f t="shared" si="4"/>
        <v>-300</v>
      </c>
      <c r="M38" s="19">
        <f t="shared" si="5"/>
        <v>99.220111149758935</v>
      </c>
      <c r="N38" s="40"/>
    </row>
    <row r="39" spans="1:14" ht="78.75" x14ac:dyDescent="0.25">
      <c r="A39" s="3">
        <v>11</v>
      </c>
      <c r="B39" s="3">
        <v>2</v>
      </c>
      <c r="C39" s="2" t="s">
        <v>41</v>
      </c>
      <c r="D39" s="30">
        <v>317.79000000000002</v>
      </c>
      <c r="E39" s="33">
        <v>667.92</v>
      </c>
      <c r="F39" s="34">
        <v>667.92</v>
      </c>
      <c r="G39" s="19">
        <f t="shared" si="0"/>
        <v>350.12999999999994</v>
      </c>
      <c r="H39" s="19">
        <f t="shared" si="1"/>
        <v>210.17653167185875</v>
      </c>
      <c r="I39" s="19">
        <f t="shared" si="2"/>
        <v>350.12999999999994</v>
      </c>
      <c r="J39" s="19">
        <f t="shared" si="3"/>
        <v>210.17653167185875</v>
      </c>
      <c r="K39" s="36" t="s">
        <v>71</v>
      </c>
      <c r="L39" s="19">
        <f t="shared" si="4"/>
        <v>0</v>
      </c>
      <c r="M39" s="19">
        <f t="shared" si="5"/>
        <v>100</v>
      </c>
      <c r="N39" s="12"/>
    </row>
    <row r="40" spans="1:14" ht="18.75" x14ac:dyDescent="0.25">
      <c r="A40" s="3">
        <v>11</v>
      </c>
      <c r="B40" s="3">
        <v>3</v>
      </c>
      <c r="C40" s="2" t="s">
        <v>53</v>
      </c>
      <c r="D40" s="30">
        <v>3101.23</v>
      </c>
      <c r="E40" s="33">
        <v>3101.23</v>
      </c>
      <c r="F40" s="34">
        <v>3101.23</v>
      </c>
      <c r="G40" s="19">
        <f t="shared" ref="G40" si="22">E40-D40</f>
        <v>0</v>
      </c>
      <c r="H40" s="19">
        <f t="shared" ref="H40" si="23">E40/D40*100</f>
        <v>100</v>
      </c>
      <c r="I40" s="19">
        <f t="shared" ref="I40" si="24">F40-D40</f>
        <v>0</v>
      </c>
      <c r="J40" s="19">
        <f t="shared" ref="J40" si="25">F40/D40*100</f>
        <v>100</v>
      </c>
      <c r="K40" s="24"/>
      <c r="L40" s="19">
        <f t="shared" ref="L40" si="26">F40-E40</f>
        <v>0</v>
      </c>
      <c r="M40" s="19">
        <f t="shared" ref="M40" si="27">F40/E40*100</f>
        <v>100</v>
      </c>
      <c r="N40" s="12"/>
    </row>
    <row r="41" spans="1:14" ht="37.5" x14ac:dyDescent="0.25">
      <c r="A41" s="3">
        <v>11</v>
      </c>
      <c r="B41" s="3">
        <v>5</v>
      </c>
      <c r="C41" s="2" t="s">
        <v>42</v>
      </c>
      <c r="D41" s="30">
        <v>2184.14</v>
      </c>
      <c r="E41" s="33">
        <v>2267.3299999999995</v>
      </c>
      <c r="F41" s="34">
        <v>2252.4999999999995</v>
      </c>
      <c r="G41" s="19">
        <f t="shared" si="0"/>
        <v>83.1899999999996</v>
      </c>
      <c r="H41" s="19">
        <f t="shared" si="1"/>
        <v>103.80882177882368</v>
      </c>
      <c r="I41" s="19">
        <f t="shared" si="2"/>
        <v>68.359999999999673</v>
      </c>
      <c r="J41" s="19">
        <f t="shared" si="3"/>
        <v>103.12983599952383</v>
      </c>
      <c r="K41" s="24"/>
      <c r="L41" s="19">
        <f t="shared" si="4"/>
        <v>-14.829999999999927</v>
      </c>
      <c r="M41" s="19">
        <f t="shared" si="5"/>
        <v>99.345926706743185</v>
      </c>
      <c r="N41" s="38"/>
    </row>
    <row r="42" spans="1:14" s="4" customFormat="1" ht="18.75" x14ac:dyDescent="0.25">
      <c r="A42" s="9"/>
      <c r="B42" s="9"/>
      <c r="C42" s="6" t="s">
        <v>43</v>
      </c>
      <c r="D42" s="18">
        <f>D5+D13+D15+D17+D21+D24+D30+D33+D37</f>
        <v>1576995.5799999998</v>
      </c>
      <c r="E42" s="18">
        <f>E5+E13+E15+E17+E21+E24+E30+E33+E37</f>
        <v>1796667.8290000004</v>
      </c>
      <c r="F42" s="18">
        <f>F5+F13+F15+F17+F21+F24+F30+F33+F37</f>
        <v>1773219.06</v>
      </c>
      <c r="G42" s="18">
        <f t="shared" si="0"/>
        <v>219672.24900000053</v>
      </c>
      <c r="H42" s="18">
        <f t="shared" si="1"/>
        <v>113.92979484444723</v>
      </c>
      <c r="I42" s="18">
        <f t="shared" si="2"/>
        <v>196223.48000000021</v>
      </c>
      <c r="J42" s="18">
        <f t="shared" si="3"/>
        <v>112.44286810239508</v>
      </c>
      <c r="K42" s="26"/>
      <c r="L42" s="18">
        <f t="shared" si="4"/>
        <v>-23448.76900000032</v>
      </c>
      <c r="M42" s="18">
        <f t="shared" si="5"/>
        <v>98.69487455491138</v>
      </c>
      <c r="N42" s="8"/>
    </row>
    <row r="44" spans="1:14" ht="18.75" x14ac:dyDescent="0.25">
      <c r="H44" s="21"/>
      <c r="I44" s="21"/>
      <c r="J44" s="21"/>
      <c r="K44" s="27"/>
      <c r="M44" s="21"/>
    </row>
  </sheetData>
  <autoFilter ref="A4:O42"/>
  <mergeCells count="12">
    <mergeCell ref="A3:A4"/>
    <mergeCell ref="B3:B4"/>
    <mergeCell ref="C1:N1"/>
    <mergeCell ref="L3:M3"/>
    <mergeCell ref="C3:C4"/>
    <mergeCell ref="F3:F4"/>
    <mergeCell ref="D3:D4"/>
    <mergeCell ref="E3:E4"/>
    <mergeCell ref="G3:H3"/>
    <mergeCell ref="N3:N4"/>
    <mergeCell ref="I3:J3"/>
    <mergeCell ref="K3:K4"/>
  </mergeCells>
  <pageMargins left="0.15748031496062992" right="0.15748031496062992" top="0.23622047244094491" bottom="0.55118110236220474" header="0.31496062992125984" footer="0.15748031496062992"/>
  <pageSetup paperSize="9" scale="3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Comp8</cp:lastModifiedBy>
  <cp:lastPrinted>2024-04-08T06:50:49Z</cp:lastPrinted>
  <dcterms:created xsi:type="dcterms:W3CDTF">2017-10-26T07:18:39Z</dcterms:created>
  <dcterms:modified xsi:type="dcterms:W3CDTF">2024-04-08T11:46:06Z</dcterms:modified>
</cp:coreProperties>
</file>