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7235" windowHeight="6210"/>
  </bookViews>
  <sheets>
    <sheet name="2022" sheetId="2" r:id="rId1"/>
  </sheets>
  <definedNames>
    <definedName name="_xlnm._FilterDatabase" localSheetId="0" hidden="1">'2022'!$A$4:$O$43</definedName>
  </definedNames>
  <calcPr calcId="144525" iterate="1"/>
</workbook>
</file>

<file path=xl/calcChain.xml><?xml version="1.0" encoding="utf-8"?>
<calcChain xmlns="http://schemas.openxmlformats.org/spreadsheetml/2006/main">
  <c r="M42" i="2" l="1"/>
  <c r="L42" i="2"/>
  <c r="M41" i="2"/>
  <c r="L41" i="2"/>
  <c r="M40" i="2"/>
  <c r="L40" i="2"/>
  <c r="M38" i="2"/>
  <c r="L38" i="2"/>
  <c r="M37" i="2"/>
  <c r="L37" i="2"/>
  <c r="M36" i="2"/>
  <c r="L36" i="2"/>
  <c r="M34" i="2"/>
  <c r="L34" i="2"/>
  <c r="M33" i="2"/>
  <c r="L33" i="2"/>
  <c r="M31" i="2"/>
  <c r="L31" i="2"/>
  <c r="M30" i="2"/>
  <c r="L30" i="2"/>
  <c r="M29" i="2"/>
  <c r="L29" i="2"/>
  <c r="M28" i="2"/>
  <c r="L28" i="2"/>
  <c r="M27" i="2"/>
  <c r="L27" i="2"/>
  <c r="M25" i="2"/>
  <c r="L25" i="2"/>
  <c r="M23" i="2"/>
  <c r="L23" i="2"/>
  <c r="M22" i="2"/>
  <c r="L22" i="2"/>
  <c r="M20" i="2"/>
  <c r="L20" i="2"/>
  <c r="M19" i="2"/>
  <c r="L19" i="2"/>
  <c r="M18" i="2"/>
  <c r="L18" i="2"/>
  <c r="M16" i="2"/>
  <c r="L16" i="2"/>
  <c r="M14" i="2"/>
  <c r="L14" i="2"/>
  <c r="M12" i="2"/>
  <c r="L12" i="2"/>
  <c r="M11" i="2"/>
  <c r="L11" i="2"/>
  <c r="M10" i="2"/>
  <c r="L10" i="2"/>
  <c r="M9" i="2"/>
  <c r="L9" i="2"/>
  <c r="M8" i="2"/>
  <c r="L8" i="2"/>
  <c r="M6" i="2"/>
  <c r="L6" i="2"/>
  <c r="J42" i="2" l="1"/>
  <c r="I42" i="2"/>
  <c r="H42" i="2"/>
  <c r="G42" i="2"/>
  <c r="J41" i="2"/>
  <c r="I41" i="2"/>
  <c r="H41" i="2"/>
  <c r="G41" i="2"/>
  <c r="J40" i="2"/>
  <c r="I40" i="2"/>
  <c r="H40" i="2"/>
  <c r="G40" i="2"/>
  <c r="J38" i="2"/>
  <c r="I38" i="2"/>
  <c r="H38" i="2"/>
  <c r="G38" i="2"/>
  <c r="J37" i="2"/>
  <c r="I37" i="2"/>
  <c r="H37" i="2"/>
  <c r="G37" i="2"/>
  <c r="J36" i="2"/>
  <c r="I36" i="2"/>
  <c r="H36" i="2"/>
  <c r="G36" i="2"/>
  <c r="J34" i="2"/>
  <c r="I34" i="2"/>
  <c r="H34" i="2"/>
  <c r="G34" i="2"/>
  <c r="J33" i="2"/>
  <c r="I33" i="2"/>
  <c r="H33" i="2"/>
  <c r="G33" i="2"/>
  <c r="J31" i="2"/>
  <c r="I31" i="2"/>
  <c r="H31" i="2"/>
  <c r="G31" i="2"/>
  <c r="J30" i="2"/>
  <c r="I30" i="2"/>
  <c r="H30" i="2"/>
  <c r="G30" i="2"/>
  <c r="J29" i="2"/>
  <c r="I29" i="2"/>
  <c r="H29" i="2"/>
  <c r="G29" i="2"/>
  <c r="J28" i="2"/>
  <c r="I28" i="2"/>
  <c r="H28" i="2"/>
  <c r="G28" i="2"/>
  <c r="J27" i="2"/>
  <c r="I27" i="2"/>
  <c r="H27" i="2"/>
  <c r="G27" i="2"/>
  <c r="I25" i="2"/>
  <c r="G25" i="2"/>
  <c r="J23" i="2"/>
  <c r="I23" i="2"/>
  <c r="H23" i="2"/>
  <c r="G23" i="2"/>
  <c r="I22" i="2"/>
  <c r="G22" i="2"/>
  <c r="J20" i="2"/>
  <c r="I20" i="2"/>
  <c r="H20" i="2"/>
  <c r="G20" i="2"/>
  <c r="J19" i="2"/>
  <c r="I19" i="2"/>
  <c r="H19" i="2"/>
  <c r="G19" i="2"/>
  <c r="J18" i="2"/>
  <c r="I18" i="2"/>
  <c r="H18" i="2"/>
  <c r="G18" i="2"/>
  <c r="J16" i="2"/>
  <c r="I16" i="2"/>
  <c r="H16" i="2"/>
  <c r="G16" i="2"/>
  <c r="J14" i="2"/>
  <c r="I14" i="2"/>
  <c r="H14" i="2"/>
  <c r="G14" i="2"/>
  <c r="J12" i="2"/>
  <c r="I12" i="2"/>
  <c r="H12" i="2"/>
  <c r="G12" i="2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F24" i="2" l="1"/>
  <c r="E24" i="2"/>
  <c r="G24" i="2" s="1"/>
  <c r="D24" i="2"/>
  <c r="M24" i="2" l="1"/>
  <c r="L24" i="2"/>
  <c r="I24" i="2"/>
  <c r="E39" i="2"/>
  <c r="F39" i="2"/>
  <c r="D39" i="2"/>
  <c r="E35" i="2"/>
  <c r="F35" i="2"/>
  <c r="D35" i="2"/>
  <c r="E32" i="2"/>
  <c r="F32" i="2"/>
  <c r="D32" i="2"/>
  <c r="E26" i="2"/>
  <c r="F26" i="2"/>
  <c r="D26" i="2"/>
  <c r="E21" i="2"/>
  <c r="F21" i="2"/>
  <c r="D21" i="2"/>
  <c r="E17" i="2"/>
  <c r="F17" i="2"/>
  <c r="D17" i="2"/>
  <c r="E15" i="2"/>
  <c r="F15" i="2"/>
  <c r="D15" i="2"/>
  <c r="E13" i="2"/>
  <c r="F13" i="2"/>
  <c r="D13" i="2"/>
  <c r="E5" i="2"/>
  <c r="F5" i="2"/>
  <c r="D5" i="2"/>
  <c r="M15" i="2" l="1"/>
  <c r="L15" i="2"/>
  <c r="J15" i="2"/>
  <c r="I15" i="2"/>
  <c r="M35" i="2"/>
  <c r="L35" i="2"/>
  <c r="J35" i="2"/>
  <c r="I35" i="2"/>
  <c r="M39" i="2"/>
  <c r="L39" i="2"/>
  <c r="J39" i="2"/>
  <c r="I39" i="2"/>
  <c r="H39" i="2"/>
  <c r="G39" i="2"/>
  <c r="H21" i="2"/>
  <c r="G21" i="2"/>
  <c r="M5" i="2"/>
  <c r="L5" i="2"/>
  <c r="I5" i="2"/>
  <c r="J5" i="2"/>
  <c r="F43" i="2"/>
  <c r="H17" i="2"/>
  <c r="G17" i="2"/>
  <c r="M32" i="2"/>
  <c r="L32" i="2"/>
  <c r="J32" i="2"/>
  <c r="I32" i="2"/>
  <c r="M26" i="2"/>
  <c r="L26" i="2"/>
  <c r="J26" i="2"/>
  <c r="I26" i="2"/>
  <c r="H5" i="2"/>
  <c r="G5" i="2"/>
  <c r="E43" i="2"/>
  <c r="M13" i="2"/>
  <c r="L13" i="2"/>
  <c r="J13" i="2"/>
  <c r="I13" i="2"/>
  <c r="G32" i="2"/>
  <c r="H32" i="2"/>
  <c r="H35" i="2"/>
  <c r="G35" i="2"/>
  <c r="H15" i="2"/>
  <c r="G15" i="2"/>
  <c r="G26" i="2"/>
  <c r="H26" i="2"/>
  <c r="M17" i="2"/>
  <c r="L17" i="2"/>
  <c r="J17" i="2"/>
  <c r="I17" i="2"/>
  <c r="H13" i="2"/>
  <c r="G13" i="2"/>
  <c r="M21" i="2"/>
  <c r="L21" i="2"/>
  <c r="J21" i="2"/>
  <c r="I21" i="2"/>
  <c r="D43" i="2"/>
  <c r="M43" i="2" l="1"/>
  <c r="L43" i="2"/>
  <c r="J43" i="2"/>
  <c r="I43" i="2"/>
  <c r="H43" i="2"/>
  <c r="G43" i="2"/>
</calcChain>
</file>

<file path=xl/sharedStrings.xml><?xml version="1.0" encoding="utf-8"?>
<sst xmlns="http://schemas.openxmlformats.org/spreadsheetml/2006/main" count="99" uniqueCount="78">
  <si>
    <t>(+/-)</t>
  </si>
  <si>
    <t>%</t>
  </si>
  <si>
    <t>Уточненные значения с учетом внесенных изменений</t>
  </si>
  <si>
    <t>Фактическое исполнение</t>
  </si>
  <si>
    <t>План по закону о бюджете первоначальный</t>
  </si>
  <si>
    <t>Наименование раздела и подраздела классификации расходов бюджетов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</si>
  <si>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</si>
  <si>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</si>
  <si>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</si>
  <si>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</si>
  <si>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</si>
  <si>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</si>
  <si>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</si>
  <si>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</si>
  <si>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</si>
  <si>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</si>
  <si>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</si>
  <si>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</si>
  <si>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</si>
  <si>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</si>
  <si>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</si>
  <si>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</si>
  <si>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</si>
  <si>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</si>
  <si>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</si>
  <si>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</si>
  <si>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</si>
  <si>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</si>
  <si>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</si>
  <si>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</si>
  <si>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</si>
  <si>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</si>
  <si>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</si>
  <si>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</si>
  <si>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</si>
  <si>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</si>
  <si>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</si>
  <si>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</si>
  <si>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</si>
  <si>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</si>
  <si>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</si>
  <si>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</si>
  <si>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</si>
  <si>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</si>
  <si>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</si>
  <si>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Итого</t>
  </si>
  <si>
    <t>-</t>
  </si>
  <si>
    <t>Отклонение уточненного плана от первоначального</t>
  </si>
  <si>
    <t>Защита населения и территории от чрезвычайных ситуаций природного и техногенного характера, пожарная безопасность</t>
  </si>
  <si>
    <t>Отклонение фактического исполнения от уточненного плана</t>
  </si>
  <si>
    <t>Отклонение фактического исполнения от первоначального плана</t>
  </si>
  <si>
    <t>Пояснения отклонений между первоначально утвержденными и фактическими значениями в случае, если такие отклонения составили 5% и более</t>
  </si>
  <si>
    <t>Пояснения отклонений между уточненными плановыми и фактическими значениями в случае, если такие отклонения составили 5% и более</t>
  </si>
  <si>
    <t>(тыс. рублей)</t>
  </si>
  <si>
    <t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2021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увеличсение расходов за счет остатка собственных средств , сложившихся на 01.01.2022г. на оплату командировачных расходов и содержание аппарата.</t>
  </si>
  <si>
    <t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2021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увеличение расходов за счет остатка собственных средств , сложившихся на 01.01.2022г. на оплату командировачных расходов и содержание аппарата.</t>
  </si>
  <si>
    <t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2021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увеличение расходов за счет остатка собственных средств , сложившихся на 01.01.2022г. на содержание аппарата.</t>
  </si>
  <si>
    <t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2021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увеличение расходов за счет остатка собственных средств , сложившихся на 01.01.2022г. на  содержание аппарата.</t>
  </si>
  <si>
    <t>Отклонение обусловленно индексацией заработной платы работников муниципальных учреждений, а также увеличением расходов за счет остатка собственных средств, сложившихся на 01.01.2022г. на укрепление материально- технической базы ЕДДС</t>
  </si>
  <si>
    <t>Увеличение обусловленно уточнением расходов, за счет остатков сложившихсая на 01.01.2022г., на осуществление полномочий по управлению и распоряжению мунийципальной собственностью отделом имуществественных и земельных отношений округа.</t>
  </si>
  <si>
    <t>Увеличение обусловленно уточненением расходов, за счет остатка собственных средств сложившегося на 01.01.2022г.,  на обустройство площадок накопления ТКО.</t>
  </si>
  <si>
    <t>Увеличение обусловленно уточнением в течении года расходов за счет субсидий из краевого бюджета на реализацию инициативных проектов, реализацию мероприятий по благоустройству территорий в муниципальных округах и городских округах, а также увеличением расходов за счет остатка собственных средств на текущее содержание парков, скверов, улиц и общественных территорий населенных пунктов округа.</t>
  </si>
  <si>
    <t>Увеличение обусловленно уточнением в течении года расходов за счет субсидий из краевого бюджета на капитальный ремонт и ремонт автомобильных дорог общего пользования местного значения муниципальных округов и городских округов,строительство подъездной автомобильной дороги к земельному участку ООО "АГРОАЛЬЯНС ИНВЕСТ", а также увеличением расходов за счет остатка собственных средств на текущее содержание дорог общего пользования местного значения.</t>
  </si>
  <si>
    <t>Увеличение обусловленно поступлением расходов за счет средств краевого бюджета на государственную поддержку закупки контейнеров для раздельного накопления твердых коммунальных отходов</t>
  </si>
  <si>
    <t>Увеличение обусловленно уточнением расходов, в том числе за счет средств краевого бюджета, на укрепление материально-технической базы школ округа.</t>
  </si>
  <si>
    <t>Увеличение обусловленно уточнением средств местного бюджета на укрепление материально технической базы учреждений доп. образования.</t>
  </si>
  <si>
    <t>Уменьшение расходов обусловленно ликвидацией МКУ "Центр по работе с молодёжью "Юность".</t>
  </si>
  <si>
    <t>Увеличение обусловленно уточнением средств на укрепление материально-технической базы учреждений культуры, в том числе за счет реализации инициативных проектов.</t>
  </si>
  <si>
    <t>Увеличение объема субвенции из краевого бюджета на осущесствление расходов в рамках социальной поддержки семей с детьми.</t>
  </si>
  <si>
    <t>Увеличение объема субвенции из краевого бюджета на осущесствление полномочий в области социальной политики.</t>
  </si>
  <si>
    <t>Увеличение объема расходов, за счет уточнения остатков собственных средств, сложившихся на 01.01.2022г. , и направленных на  проведение экспертизы ПСД объекта «Реконструкция стадиона «Юность» и содержаниее МБУ физической культуры и спорта "Алекс-Арена" и МБУ "Спортивная школа по плаванию "Юность"</t>
  </si>
  <si>
    <t>Увеличение объема расходов, за счет уточнения остатков собственных средств, сложившихся на 01.01.2022г. , направленных на проведение спортивных меропритяий</t>
  </si>
  <si>
    <t xml:space="preserve"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2021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увеличение расходов за счет остатка собственных средств , сложившихся на 01.01.2022г. на  содержание аппарата. </t>
  </si>
  <si>
    <t xml:space="preserve">Отклонение обусловленно наличием вакансии инспектора ВУС в нескольких территорияльных отделах.
</t>
  </si>
  <si>
    <t>Отклонение обусловленно наличием вакансии инспектора ВУС в нескольких территорияльных отделах.</t>
  </si>
  <si>
    <t>Расходы носят заявительный характе. В течении 2022 года расходы за счет резервного фонда не осуществлялись.</t>
  </si>
  <si>
    <t>Длительность проведения конкурсных процедур. Остатки бюджетных ассигнований перенесены на 2023 год.</t>
  </si>
  <si>
    <t>Сведения об исполнении расходов бюджета по разделам и подразделам классификации расходов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</si>
</sst>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\&gt;\a\a\.\a\.\a\a\.\a\a\a\a\a"/>
    <numFmt numFmtId="166" formatCode="#,##0.00_ ;[Red]\-#,##0.00\ "/>
    <numFmt numFmtId="167" formatCode="000;[Red]\-000;&quot;&quot;"/>
    <numFmt numFmtId="168" formatCode="00;[Red]\-00;&quot;&quot;"/>
    <numFmt numFmtId="169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167" fontId="4" fillId="0" borderId="1" xfId="4" applyNumberFormat="1" applyFont="1" applyFill="1" applyBorder="1" applyAlignment="1" applyProtection="1">
      <alignment horizontal="justify" vertical="top" wrapText="1"/>
      <protection hidden="1"/>
    </xf>
    <xf numFmtId="168" fontId="4" fillId="0" borderId="1" xfId="4" applyNumberFormat="1" applyFont="1" applyFill="1" applyBorder="1" applyAlignment="1" applyProtection="1">
      <alignment horizontal="center" vertical="top"/>
      <protection hidden="1"/>
    </xf>
    <xf numFmtId="0" fontId="6" fillId="3" borderId="1" xfId="0" applyFont="1" applyFill="1" applyBorder="1" applyAlignment="1">
      <alignment wrapText="1"/>
    </xf>
    <xf numFmtId="0" fontId="0" fillId="3" borderId="0" xfId="0" applyFill="1"/>
    <xf numFmtId="168" fontId="4" fillId="4" borderId="1" xfId="4" applyNumberFormat="1" applyFont="1" applyFill="1" applyBorder="1" applyAlignment="1" applyProtection="1">
      <alignment horizontal="center" vertical="top"/>
      <protection hidden="1"/>
    </xf>
    <xf numFmtId="167" fontId="4" fillId="4" borderId="1" xfId="4" applyNumberFormat="1" applyFont="1" applyFill="1" applyBorder="1" applyAlignment="1" applyProtection="1">
      <alignment horizontal="justify" vertical="top" wrapText="1"/>
      <protection hidden="1"/>
    </xf>
    <xf numFmtId="165" fontId="5" fillId="4" borderId="1" xfId="4" applyNumberFormat="1" applyFont="1" applyFill="1" applyBorder="1" applyAlignment="1" applyProtection="1">
      <alignment horizontal="center" vertical="top"/>
      <protection hidden="1"/>
    </xf>
    <xf numFmtId="0" fontId="6" fillId="3" borderId="1" xfId="0" applyFont="1" applyFill="1" applyBorder="1"/>
    <xf numFmtId="0" fontId="6" fillId="4" borderId="1" xfId="0" applyFont="1" applyFill="1" applyBorder="1"/>
    <xf numFmtId="0" fontId="6" fillId="3" borderId="1" xfId="0" applyFont="1" applyFill="1" applyBorder="1" applyAlignment="1">
      <alignment vertical="top" wrapText="1"/>
    </xf>
    <xf numFmtId="0" fontId="0" fillId="4" borderId="1" xfId="0" applyFill="1" applyBorder="1"/>
    <xf numFmtId="0" fontId="0" fillId="0" borderId="1" xfId="0" applyBorder="1"/>
    <xf numFmtId="0" fontId="5" fillId="4" borderId="1" xfId="4" applyFont="1" applyFill="1" applyBorder="1" applyAlignment="1" applyProtection="1">
      <alignment horizontal="justify" vertical="top" wrapText="1"/>
      <protection hidden="1"/>
    </xf>
    <xf numFmtId="165" fontId="5" fillId="2" borderId="1" xfId="4" applyNumberFormat="1" applyFont="1" applyFill="1" applyBorder="1" applyAlignment="1" applyProtection="1">
      <alignment horizontal="justify" vertical="top" wrapText="1"/>
      <protection hidden="1"/>
    </xf>
    <xf numFmtId="0" fontId="5" fillId="2" borderId="1" xfId="4" applyFont="1" applyFill="1" applyBorder="1" applyAlignment="1" applyProtection="1">
      <alignment horizontal="justify" vertical="top" wrapText="1"/>
      <protection hidden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6" fontId="4" fillId="3" borderId="9" xfId="4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Border="1"/>
    <xf numFmtId="169" fontId="0" fillId="0" borderId="0" xfId="0" applyNumberFormat="1" applyAlignment="1">
      <alignment vertical="center"/>
    </xf>
    <xf numFmtId="169" fontId="6" fillId="0" borderId="0" xfId="0" applyNumberFormat="1" applyFont="1" applyAlignment="1">
      <alignment horizontal="right" vertical="center"/>
    </xf>
    <xf numFmtId="169" fontId="6" fillId="0" borderId="1" xfId="0" applyNumberFormat="1" applyFont="1" applyBorder="1" applyAlignment="1">
      <alignment horizontal="center" vertical="center"/>
    </xf>
    <xf numFmtId="169" fontId="4" fillId="4" borderId="1" xfId="4" applyNumberFormat="1" applyFont="1" applyFill="1" applyBorder="1" applyAlignment="1" applyProtection="1">
      <alignment horizontal="right" vertical="top" wrapText="1"/>
      <protection hidden="1"/>
    </xf>
    <xf numFmtId="169" fontId="5" fillId="4" borderId="1" xfId="4" applyNumberFormat="1" applyFont="1" applyFill="1" applyBorder="1" applyAlignment="1" applyProtection="1">
      <alignment horizontal="center" vertical="top"/>
      <protection hidden="1"/>
    </xf>
    <xf numFmtId="169" fontId="4" fillId="0" borderId="1" xfId="4" applyNumberFormat="1" applyFont="1" applyFill="1" applyBorder="1" applyAlignment="1" applyProtection="1">
      <alignment horizontal="right" vertical="top" wrapText="1"/>
      <protection hidden="1"/>
    </xf>
    <xf numFmtId="169" fontId="4" fillId="3" borderId="1" xfId="4" applyNumberFormat="1" applyFont="1" applyFill="1" applyBorder="1" applyAlignment="1" applyProtection="1">
      <alignment horizontal="right" vertical="top" wrapText="1"/>
      <protection hidden="1"/>
    </xf>
    <xf numFmtId="169" fontId="5" fillId="2" borderId="1" xfId="4" applyNumberFormat="1" applyFont="1" applyFill="1" applyBorder="1" applyAlignment="1" applyProtection="1">
      <alignment horizontal="justify" vertical="top" wrapText="1"/>
      <protection hidden="1"/>
    </xf>
    <xf numFmtId="169" fontId="5" fillId="3" borderId="1" xfId="4" applyNumberFormat="1" applyFont="1" applyFill="1" applyBorder="1" applyAlignment="1" applyProtection="1">
      <alignment horizontal="center" vertical="top"/>
      <protection hidden="1"/>
    </xf>
    <xf numFmtId="169" fontId="5" fillId="4" borderId="1" xfId="4" applyNumberFormat="1" applyFont="1" applyFill="1" applyBorder="1" applyAlignment="1" applyProtection="1">
      <alignment horizontal="justify" vertical="top" wrapText="1"/>
      <protection hidden="1"/>
    </xf>
    <xf numFmtId="169" fontId="4" fillId="0" borderId="6" xfId="4" applyNumberFormat="1" applyFont="1" applyFill="1" applyBorder="1" applyAlignment="1" applyProtection="1">
      <alignment horizontal="right" vertical="top" wrapText="1"/>
      <protection hidden="1"/>
    </xf>
    <xf numFmtId="169" fontId="6" fillId="4" borderId="1" xfId="0" applyNumberFormat="1" applyFont="1" applyFill="1" applyBorder="1"/>
    <xf numFmtId="169" fontId="0" fillId="0" borderId="0" xfId="0" applyNumberFormat="1"/>
    <xf numFmtId="169" fontId="4" fillId="3" borderId="0" xfId="4" applyNumberFormat="1" applyFont="1" applyFill="1" applyBorder="1" applyAlignment="1" applyProtection="1">
      <alignment horizontal="right" vertical="top" wrapText="1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9" fontId="6" fillId="0" borderId="2" xfId="0" applyNumberFormat="1" applyFont="1" applyBorder="1" applyAlignment="1">
      <alignment horizontal="center" vertical="center" wrapText="1"/>
    </xf>
    <xf numFmtId="16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169" fontId="6" fillId="0" borderId="4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9" fontId="6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tmp" xfId="4"/>
    <cellStyle name="Финансовый 2" xfId="2"/>
    <cellStyle name="Финансовый 3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zoomScaleNormal="100" workbookViewId="0">
      <pane xSplit="3" ySplit="4" topLeftCell="D5" activePane="bottomRight" state="frozen"/>
      <selection pane="topRight" activeCell="B1" sqref="B1"/>
      <selection pane="bottomLeft" activeCell="A5" sqref="A5"/>
      <selection pane="bottomRight" activeCell="I6" sqref="I6"/>
    </sheetView>
  </sheetViews>
  <sheetFormatPr defaultRowHeight="15" x14ac:dyDescent="0.25"/>
  <cols>
    <col min="1" max="1" width="4.85546875" customWidth="1"/>
    <col min="2" max="2" width="5.42578125" customWidth="1"/>
    <col min="3" max="3" width="56" customWidth="1"/>
    <col min="4" max="4" width="17.7109375" style="33" customWidth="1"/>
    <col min="5" max="5" width="17" style="33" customWidth="1"/>
    <col min="6" max="6" width="16.42578125" style="33" customWidth="1"/>
    <col min="7" max="7" width="15.28515625" style="33" customWidth="1"/>
    <col min="8" max="8" width="13" style="33" customWidth="1"/>
    <col min="9" max="9" width="14.28515625" style="33" customWidth="1"/>
    <col min="10" max="10" width="13" style="33" customWidth="1"/>
    <col min="11" max="11" width="42.5703125" style="33" customWidth="1"/>
    <col min="12" max="12" width="15.5703125" style="33" customWidth="1"/>
    <col min="13" max="13" width="12.42578125" style="33" customWidth="1"/>
    <col min="14" max="14" width="43" customWidth="1"/>
  </cols>
  <sheetData>
    <row r="1" spans="1:16" ht="18.75" x14ac:dyDescent="0.25">
      <c r="C1" s="36" t="s">
        <v>77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1" customFormat="1" ht="15.75" x14ac:dyDescent="0.25">
      <c r="D2" s="21"/>
      <c r="E2" s="21"/>
      <c r="F2" s="21"/>
      <c r="G2" s="21"/>
      <c r="H2" s="21"/>
      <c r="I2" s="21"/>
      <c r="J2" s="21"/>
      <c r="K2" s="21"/>
      <c r="L2" s="22" t="s">
        <v>53</v>
      </c>
      <c r="M2" s="21"/>
    </row>
    <row r="3" spans="1:16" ht="59.25" customHeight="1" x14ac:dyDescent="0.25">
      <c r="A3" s="35" t="s">
        <v>6</v>
      </c>
      <c r="B3" s="35" t="s">
        <v>7</v>
      </c>
      <c r="C3" s="39" t="s">
        <v>5</v>
      </c>
      <c r="D3" s="41" t="s">
        <v>4</v>
      </c>
      <c r="E3" s="41" t="s">
        <v>2</v>
      </c>
      <c r="F3" s="40" t="s">
        <v>3</v>
      </c>
      <c r="G3" s="37" t="s">
        <v>47</v>
      </c>
      <c r="H3" s="38"/>
      <c r="I3" s="37" t="s">
        <v>50</v>
      </c>
      <c r="J3" s="38"/>
      <c r="K3" s="45" t="s">
        <v>51</v>
      </c>
      <c r="L3" s="37" t="s">
        <v>49</v>
      </c>
      <c r="M3" s="38"/>
      <c r="N3" s="43" t="s">
        <v>52</v>
      </c>
    </row>
    <row r="4" spans="1:16" ht="38.25" customHeight="1" x14ac:dyDescent="0.25">
      <c r="A4" s="35"/>
      <c r="B4" s="35"/>
      <c r="C4" s="39"/>
      <c r="D4" s="42"/>
      <c r="E4" s="42"/>
      <c r="F4" s="40"/>
      <c r="G4" s="23" t="s">
        <v>0</v>
      </c>
      <c r="H4" s="23" t="s">
        <v>1</v>
      </c>
      <c r="I4" s="23" t="s">
        <v>0</v>
      </c>
      <c r="J4" s="23" t="s">
        <v>1</v>
      </c>
      <c r="K4" s="45"/>
      <c r="L4" s="23" t="s">
        <v>0</v>
      </c>
      <c r="M4" s="23" t="s">
        <v>1</v>
      </c>
      <c r="N4" s="44"/>
    </row>
    <row r="5" spans="1:16" s="5" customFormat="1" ht="18.75" x14ac:dyDescent="0.25">
      <c r="A5" s="6">
        <v>1</v>
      </c>
      <c r="B5" s="6" t="s">
        <v>46</v>
      </c>
      <c r="C5" s="7" t="s">
        <v>8</v>
      </c>
      <c r="D5" s="24">
        <f>SUM(D6:D12)</f>
        <v>193550.88</v>
      </c>
      <c r="E5" s="24">
        <f>SUM(E6:E12)</f>
        <v>198501.83999999997</v>
      </c>
      <c r="F5" s="24">
        <f>SUM(F6:F12)</f>
        <v>195372.36</v>
      </c>
      <c r="G5" s="24">
        <f>E5-D5</f>
        <v>4950.9599999999627</v>
      </c>
      <c r="H5" s="24">
        <f>E5/D5*100</f>
        <v>102.55796305343586</v>
      </c>
      <c r="I5" s="24">
        <f>F5-D5</f>
        <v>1821.4799999999814</v>
      </c>
      <c r="J5" s="24">
        <f>F5/D5*100</f>
        <v>100.94108587881388</v>
      </c>
      <c r="K5" s="25"/>
      <c r="L5" s="24">
        <f>F5-E5</f>
        <v>-3129.4799999999814</v>
      </c>
      <c r="M5" s="24">
        <f>F5/E5*100</f>
        <v>98.423450382122411</v>
      </c>
      <c r="N5" s="8"/>
    </row>
    <row r="6" spans="1:16" ht="299.25" x14ac:dyDescent="0.25">
      <c r="A6" s="3">
        <v>1</v>
      </c>
      <c r="B6" s="3">
        <v>2</v>
      </c>
      <c r="C6" s="2" t="s">
        <v>9</v>
      </c>
      <c r="D6" s="26">
        <v>1561.77</v>
      </c>
      <c r="E6" s="26">
        <v>2177.44</v>
      </c>
      <c r="F6" s="26">
        <v>2177.44</v>
      </c>
      <c r="G6" s="27">
        <f>E6-D6</f>
        <v>615.67000000000007</v>
      </c>
      <c r="H6" s="27">
        <f>E6/D6*100</f>
        <v>139.42129763025287</v>
      </c>
      <c r="I6" s="27">
        <f>F6-D6</f>
        <v>615.67000000000007</v>
      </c>
      <c r="J6" s="27">
        <f>F6/D6*100</f>
        <v>139.42129763025287</v>
      </c>
      <c r="K6" s="28" t="s">
        <v>55</v>
      </c>
      <c r="L6" s="27">
        <f>F6-E6</f>
        <v>0</v>
      </c>
      <c r="M6" s="27">
        <f>F6/E6*100</f>
        <v>100</v>
      </c>
      <c r="N6" s="13"/>
    </row>
    <row r="7" spans="1:16" ht="283.5" x14ac:dyDescent="0.25">
      <c r="A7" s="3">
        <v>1</v>
      </c>
      <c r="B7" s="3">
        <v>3</v>
      </c>
      <c r="C7" s="2" t="s">
        <v>10</v>
      </c>
      <c r="D7" s="26">
        <v>2831.71</v>
      </c>
      <c r="E7" s="26">
        <v>3027.95</v>
      </c>
      <c r="F7" s="26">
        <v>3027.95</v>
      </c>
      <c r="G7" s="27">
        <f t="shared" ref="G7:G43" si="0">E7-D7</f>
        <v>196.23999999999978</v>
      </c>
      <c r="H7" s="27">
        <f t="shared" ref="H7:H43" si="1">E7/D7*100</f>
        <v>106.93008817993368</v>
      </c>
      <c r="I7" s="27">
        <f t="shared" ref="I7:I43" si="2">F7-D7</f>
        <v>196.23999999999978</v>
      </c>
      <c r="J7" s="27">
        <f t="shared" ref="J7:J43" si="3">F7/D7*100</f>
        <v>106.93008817993368</v>
      </c>
      <c r="K7" s="28" t="s">
        <v>56</v>
      </c>
      <c r="L7" s="27"/>
      <c r="M7" s="27"/>
      <c r="N7" s="13"/>
    </row>
    <row r="8" spans="1:16" ht="299.25" x14ac:dyDescent="0.25">
      <c r="A8" s="3">
        <v>1</v>
      </c>
      <c r="B8" s="3">
        <v>4</v>
      </c>
      <c r="C8" s="2" t="s">
        <v>11</v>
      </c>
      <c r="D8" s="26">
        <v>73746.8</v>
      </c>
      <c r="E8" s="26">
        <v>78090.719999999972</v>
      </c>
      <c r="F8" s="26">
        <v>77163.919999999984</v>
      </c>
      <c r="G8" s="27">
        <f t="shared" si="0"/>
        <v>4343.9199999999691</v>
      </c>
      <c r="H8" s="27">
        <f t="shared" si="1"/>
        <v>105.8903165967879</v>
      </c>
      <c r="I8" s="27">
        <f t="shared" si="2"/>
        <v>3417.1199999999808</v>
      </c>
      <c r="J8" s="27">
        <f t="shared" si="3"/>
        <v>104.63358410127623</v>
      </c>
      <c r="K8" s="28" t="s">
        <v>54</v>
      </c>
      <c r="L8" s="27">
        <f t="shared" ref="L8:L43" si="4">F8-E8</f>
        <v>-926.79999999998836</v>
      </c>
      <c r="M8" s="27">
        <f t="shared" ref="M8:M43" si="5">F8/E8*100</f>
        <v>98.81317524028465</v>
      </c>
      <c r="N8" s="13"/>
    </row>
    <row r="9" spans="1:16" ht="18.75" x14ac:dyDescent="0.25">
      <c r="A9" s="3">
        <v>1</v>
      </c>
      <c r="B9" s="3">
        <v>5</v>
      </c>
      <c r="C9" s="2" t="s">
        <v>12</v>
      </c>
      <c r="D9" s="26">
        <v>88.76</v>
      </c>
      <c r="E9" s="26">
        <v>88.76</v>
      </c>
      <c r="F9" s="26">
        <v>88.76</v>
      </c>
      <c r="G9" s="27">
        <f t="shared" si="0"/>
        <v>0</v>
      </c>
      <c r="H9" s="27">
        <f t="shared" si="1"/>
        <v>100</v>
      </c>
      <c r="I9" s="27">
        <f t="shared" si="2"/>
        <v>0</v>
      </c>
      <c r="J9" s="27">
        <f t="shared" si="3"/>
        <v>100</v>
      </c>
      <c r="K9" s="28"/>
      <c r="L9" s="27">
        <f t="shared" si="4"/>
        <v>0</v>
      </c>
      <c r="M9" s="27">
        <f t="shared" si="5"/>
        <v>100</v>
      </c>
      <c r="N9" s="13"/>
    </row>
    <row r="10" spans="1:16" ht="283.5" x14ac:dyDescent="0.25">
      <c r="A10" s="3">
        <v>1</v>
      </c>
      <c r="B10" s="3">
        <v>6</v>
      </c>
      <c r="C10" s="2" t="s">
        <v>13</v>
      </c>
      <c r="D10" s="26">
        <v>15803.31</v>
      </c>
      <c r="E10" s="26">
        <v>17394.870000000003</v>
      </c>
      <c r="F10" s="26">
        <v>17394.870000000003</v>
      </c>
      <c r="G10" s="27">
        <f t="shared" si="0"/>
        <v>1591.5600000000031</v>
      </c>
      <c r="H10" s="27">
        <f t="shared" si="1"/>
        <v>110.07105473473598</v>
      </c>
      <c r="I10" s="27">
        <f t="shared" si="2"/>
        <v>1591.5600000000031</v>
      </c>
      <c r="J10" s="27">
        <f t="shared" si="3"/>
        <v>110.07105473473598</v>
      </c>
      <c r="K10" s="28" t="s">
        <v>57</v>
      </c>
      <c r="L10" s="27">
        <f t="shared" si="4"/>
        <v>0</v>
      </c>
      <c r="M10" s="27">
        <f t="shared" si="5"/>
        <v>100</v>
      </c>
      <c r="N10" s="13"/>
    </row>
    <row r="11" spans="1:16" ht="47.25" x14ac:dyDescent="0.25">
      <c r="A11" s="3">
        <v>1</v>
      </c>
      <c r="B11" s="3">
        <v>11</v>
      </c>
      <c r="C11" s="2" t="s">
        <v>14</v>
      </c>
      <c r="D11" s="26">
        <v>500</v>
      </c>
      <c r="E11" s="26">
        <v>1260</v>
      </c>
      <c r="F11" s="26">
        <v>0</v>
      </c>
      <c r="G11" s="27">
        <f t="shared" si="0"/>
        <v>760</v>
      </c>
      <c r="H11" s="27">
        <f t="shared" si="1"/>
        <v>252</v>
      </c>
      <c r="I11" s="27">
        <f t="shared" si="2"/>
        <v>-500</v>
      </c>
      <c r="J11" s="27">
        <f t="shared" si="3"/>
        <v>0</v>
      </c>
      <c r="K11" s="28"/>
      <c r="L11" s="27">
        <f t="shared" si="4"/>
        <v>-1260</v>
      </c>
      <c r="M11" s="27">
        <f t="shared" si="5"/>
        <v>0</v>
      </c>
      <c r="N11" s="15" t="s">
        <v>75</v>
      </c>
      <c r="O11" s="19"/>
      <c r="P11" s="20"/>
    </row>
    <row r="12" spans="1:16" ht="18.75" x14ac:dyDescent="0.25">
      <c r="A12" s="3">
        <v>1</v>
      </c>
      <c r="B12" s="3">
        <v>13</v>
      </c>
      <c r="C12" s="2" t="s">
        <v>15</v>
      </c>
      <c r="D12" s="26">
        <v>99018.53</v>
      </c>
      <c r="E12" s="26">
        <v>96462.099999999991</v>
      </c>
      <c r="F12" s="26">
        <v>95519.420000000013</v>
      </c>
      <c r="G12" s="27">
        <f t="shared" si="0"/>
        <v>-2556.4300000000076</v>
      </c>
      <c r="H12" s="27">
        <f t="shared" si="1"/>
        <v>97.418230708939006</v>
      </c>
      <c r="I12" s="27">
        <f t="shared" si="2"/>
        <v>-3499.109999999986</v>
      </c>
      <c r="J12" s="27">
        <f t="shared" si="3"/>
        <v>96.466206880671749</v>
      </c>
      <c r="K12" s="29"/>
      <c r="L12" s="27">
        <f t="shared" si="4"/>
        <v>-942.67999999997846</v>
      </c>
      <c r="M12" s="27">
        <f t="shared" si="5"/>
        <v>99.022745720858268</v>
      </c>
      <c r="N12" s="15"/>
    </row>
    <row r="13" spans="1:16" s="5" customFormat="1" ht="18.75" x14ac:dyDescent="0.25">
      <c r="A13" s="6">
        <v>2</v>
      </c>
      <c r="B13" s="6" t="s">
        <v>46</v>
      </c>
      <c r="C13" s="7" t="s">
        <v>16</v>
      </c>
      <c r="D13" s="24">
        <f>SUM(D14)</f>
        <v>989.48</v>
      </c>
      <c r="E13" s="24">
        <f t="shared" ref="E13:F13" si="6">SUM(E14)</f>
        <v>1044.67</v>
      </c>
      <c r="F13" s="24">
        <f t="shared" si="6"/>
        <v>709.37000000000012</v>
      </c>
      <c r="G13" s="24">
        <f t="shared" si="0"/>
        <v>55.190000000000055</v>
      </c>
      <c r="H13" s="24">
        <f t="shared" si="1"/>
        <v>105.57767716376279</v>
      </c>
      <c r="I13" s="24">
        <f t="shared" si="2"/>
        <v>-280.1099999999999</v>
      </c>
      <c r="J13" s="24">
        <f t="shared" si="3"/>
        <v>71.69119133282129</v>
      </c>
      <c r="K13" s="25"/>
      <c r="L13" s="24">
        <f t="shared" si="4"/>
        <v>-335.29999999999995</v>
      </c>
      <c r="M13" s="24">
        <f t="shared" si="5"/>
        <v>67.903739937013611</v>
      </c>
      <c r="N13" s="8"/>
    </row>
    <row r="14" spans="1:16" ht="63" x14ac:dyDescent="0.25">
      <c r="A14" s="3">
        <v>2</v>
      </c>
      <c r="B14" s="3">
        <v>3</v>
      </c>
      <c r="C14" s="2" t="s">
        <v>17</v>
      </c>
      <c r="D14" s="26">
        <v>989.48</v>
      </c>
      <c r="E14" s="26">
        <v>1044.67</v>
      </c>
      <c r="F14" s="26">
        <v>709.37000000000012</v>
      </c>
      <c r="G14" s="27">
        <f t="shared" si="0"/>
        <v>55.190000000000055</v>
      </c>
      <c r="H14" s="27">
        <f t="shared" si="1"/>
        <v>105.57767716376279</v>
      </c>
      <c r="I14" s="27">
        <f t="shared" si="2"/>
        <v>-280.1099999999999</v>
      </c>
      <c r="J14" s="27">
        <f t="shared" si="3"/>
        <v>71.69119133282129</v>
      </c>
      <c r="K14" s="28" t="s">
        <v>73</v>
      </c>
      <c r="L14" s="27">
        <f t="shared" si="4"/>
        <v>-335.29999999999995</v>
      </c>
      <c r="M14" s="27">
        <f t="shared" si="5"/>
        <v>67.903739937013611</v>
      </c>
      <c r="N14" s="15" t="s">
        <v>74</v>
      </c>
    </row>
    <row r="15" spans="1:16" s="5" customFormat="1" ht="37.5" x14ac:dyDescent="0.25">
      <c r="A15" s="6">
        <v>3</v>
      </c>
      <c r="B15" s="6" t="s">
        <v>46</v>
      </c>
      <c r="C15" s="7" t="s">
        <v>18</v>
      </c>
      <c r="D15" s="24">
        <f>SUM(D16)</f>
        <v>3570.08</v>
      </c>
      <c r="E15" s="24">
        <f t="shared" ref="E15:F15" si="7">SUM(E16)</f>
        <v>3828.94</v>
      </c>
      <c r="F15" s="24">
        <f t="shared" si="7"/>
        <v>3816.6</v>
      </c>
      <c r="G15" s="24">
        <f t="shared" si="0"/>
        <v>258.86000000000013</v>
      </c>
      <c r="H15" s="24">
        <f t="shared" si="1"/>
        <v>107.25081790884239</v>
      </c>
      <c r="I15" s="24">
        <f t="shared" si="2"/>
        <v>246.51999999999998</v>
      </c>
      <c r="J15" s="24">
        <f t="shared" si="3"/>
        <v>106.90516739120693</v>
      </c>
      <c r="K15" s="25"/>
      <c r="L15" s="24">
        <f t="shared" si="4"/>
        <v>-12.340000000000146</v>
      </c>
      <c r="M15" s="24">
        <f t="shared" si="5"/>
        <v>99.677717592858599</v>
      </c>
      <c r="N15" s="8"/>
    </row>
    <row r="16" spans="1:16" ht="110.25" x14ac:dyDescent="0.25">
      <c r="A16" s="3">
        <v>3</v>
      </c>
      <c r="B16" s="3">
        <v>10</v>
      </c>
      <c r="C16" s="2" t="s">
        <v>48</v>
      </c>
      <c r="D16" s="26">
        <v>3570.08</v>
      </c>
      <c r="E16" s="26">
        <v>3828.94</v>
      </c>
      <c r="F16" s="26">
        <v>3816.6</v>
      </c>
      <c r="G16" s="27">
        <f t="shared" si="0"/>
        <v>258.86000000000013</v>
      </c>
      <c r="H16" s="27">
        <f t="shared" si="1"/>
        <v>107.25081790884239</v>
      </c>
      <c r="I16" s="27">
        <f t="shared" si="2"/>
        <v>246.51999999999998</v>
      </c>
      <c r="J16" s="27">
        <f t="shared" si="3"/>
        <v>106.90516739120693</v>
      </c>
      <c r="K16" s="28" t="s">
        <v>58</v>
      </c>
      <c r="L16" s="27">
        <f t="shared" si="4"/>
        <v>-12.340000000000146</v>
      </c>
      <c r="M16" s="27">
        <f t="shared" si="5"/>
        <v>99.677717592858599</v>
      </c>
      <c r="N16" s="13"/>
    </row>
    <row r="17" spans="1:14" s="5" customFormat="1" ht="18.75" x14ac:dyDescent="0.25">
      <c r="A17" s="6">
        <v>4</v>
      </c>
      <c r="B17" s="6" t="s">
        <v>46</v>
      </c>
      <c r="C17" s="7" t="s">
        <v>19</v>
      </c>
      <c r="D17" s="24">
        <f>SUM(D18:D20)</f>
        <v>60557.440000000002</v>
      </c>
      <c r="E17" s="24">
        <f t="shared" ref="E17:F17" si="8">SUM(E18:E20)</f>
        <v>207960.08000000005</v>
      </c>
      <c r="F17" s="24">
        <f t="shared" si="8"/>
        <v>160533.13</v>
      </c>
      <c r="G17" s="24">
        <f t="shared" si="0"/>
        <v>147402.64000000004</v>
      </c>
      <c r="H17" s="24">
        <f t="shared" si="1"/>
        <v>343.40962894072146</v>
      </c>
      <c r="I17" s="24">
        <f t="shared" si="2"/>
        <v>99975.69</v>
      </c>
      <c r="J17" s="24">
        <f t="shared" si="3"/>
        <v>265.09233217256212</v>
      </c>
      <c r="K17" s="25"/>
      <c r="L17" s="24">
        <f t="shared" si="4"/>
        <v>-47426.950000000041</v>
      </c>
      <c r="M17" s="24">
        <f t="shared" si="5"/>
        <v>77.194204772377446</v>
      </c>
      <c r="N17" s="8"/>
    </row>
    <row r="18" spans="1:14" ht="18.75" x14ac:dyDescent="0.25">
      <c r="A18" s="3">
        <v>4</v>
      </c>
      <c r="B18" s="3">
        <v>5</v>
      </c>
      <c r="C18" s="2" t="s">
        <v>20</v>
      </c>
      <c r="D18" s="26">
        <v>5425.6100000000006</v>
      </c>
      <c r="E18" s="26">
        <v>5637.7100000000009</v>
      </c>
      <c r="F18" s="26">
        <v>5556.06</v>
      </c>
      <c r="G18" s="27">
        <f t="shared" si="0"/>
        <v>212.10000000000036</v>
      </c>
      <c r="H18" s="27">
        <f t="shared" si="1"/>
        <v>103.90923785528263</v>
      </c>
      <c r="I18" s="27">
        <f t="shared" si="2"/>
        <v>130.44999999999982</v>
      </c>
      <c r="J18" s="27">
        <f t="shared" si="3"/>
        <v>102.40433794541075</v>
      </c>
      <c r="K18" s="28"/>
      <c r="L18" s="27">
        <f t="shared" si="4"/>
        <v>-81.650000000000546</v>
      </c>
      <c r="M18" s="27">
        <f t="shared" si="5"/>
        <v>98.551716920522679</v>
      </c>
      <c r="N18" s="13"/>
    </row>
    <row r="19" spans="1:14" ht="204.75" x14ac:dyDescent="0.25">
      <c r="A19" s="3">
        <v>4</v>
      </c>
      <c r="B19" s="3">
        <v>9</v>
      </c>
      <c r="C19" s="2" t="s">
        <v>21</v>
      </c>
      <c r="D19" s="26">
        <v>52440.92</v>
      </c>
      <c r="E19" s="26">
        <v>199336.02000000005</v>
      </c>
      <c r="F19" s="26">
        <v>152147.64000000001</v>
      </c>
      <c r="G19" s="27">
        <f t="shared" si="0"/>
        <v>146895.10000000003</v>
      </c>
      <c r="H19" s="27">
        <f t="shared" si="1"/>
        <v>380.1154136883946</v>
      </c>
      <c r="I19" s="27">
        <f t="shared" si="2"/>
        <v>99706.720000000016</v>
      </c>
      <c r="J19" s="27">
        <f t="shared" si="3"/>
        <v>290.13152324558769</v>
      </c>
      <c r="K19" s="28" t="s">
        <v>62</v>
      </c>
      <c r="L19" s="27">
        <f t="shared" si="4"/>
        <v>-47188.380000000034</v>
      </c>
      <c r="M19" s="27">
        <f t="shared" si="5"/>
        <v>76.327218733473245</v>
      </c>
      <c r="N19" s="16" t="s">
        <v>76</v>
      </c>
    </row>
    <row r="20" spans="1:14" ht="126" x14ac:dyDescent="0.25">
      <c r="A20" s="3">
        <v>4</v>
      </c>
      <c r="B20" s="3">
        <v>12</v>
      </c>
      <c r="C20" s="2" t="s">
        <v>22</v>
      </c>
      <c r="D20" s="26">
        <v>2690.91</v>
      </c>
      <c r="E20" s="26">
        <v>2986.35</v>
      </c>
      <c r="F20" s="26">
        <v>2829.43</v>
      </c>
      <c r="G20" s="27">
        <f t="shared" si="0"/>
        <v>295.44000000000005</v>
      </c>
      <c r="H20" s="27">
        <f t="shared" si="1"/>
        <v>110.97918548000492</v>
      </c>
      <c r="I20" s="27">
        <f t="shared" si="2"/>
        <v>138.51999999999998</v>
      </c>
      <c r="J20" s="27">
        <f t="shared" si="3"/>
        <v>105.14770096361454</v>
      </c>
      <c r="K20" s="28" t="s">
        <v>59</v>
      </c>
      <c r="L20" s="27">
        <f t="shared" si="4"/>
        <v>-156.92000000000007</v>
      </c>
      <c r="M20" s="27">
        <f t="shared" si="5"/>
        <v>94.745425017161409</v>
      </c>
      <c r="N20" s="16"/>
    </row>
    <row r="21" spans="1:14" s="5" customFormat="1" ht="18.75" x14ac:dyDescent="0.25">
      <c r="A21" s="6">
        <v>5</v>
      </c>
      <c r="B21" s="6" t="s">
        <v>46</v>
      </c>
      <c r="C21" s="7" t="s">
        <v>23</v>
      </c>
      <c r="D21" s="24">
        <f>SUM(D22:D23)</f>
        <v>33776.080000000002</v>
      </c>
      <c r="E21" s="24">
        <f t="shared" ref="E21:F21" si="9">SUM(E22:E23)</f>
        <v>84097.669999999984</v>
      </c>
      <c r="F21" s="24">
        <f t="shared" si="9"/>
        <v>82497.31</v>
      </c>
      <c r="G21" s="24">
        <f t="shared" si="0"/>
        <v>50321.589999999982</v>
      </c>
      <c r="H21" s="24">
        <f t="shared" si="1"/>
        <v>248.98587994817629</v>
      </c>
      <c r="I21" s="24">
        <f t="shared" si="2"/>
        <v>48721.229999999996</v>
      </c>
      <c r="J21" s="24">
        <f t="shared" si="3"/>
        <v>244.2477338992565</v>
      </c>
      <c r="K21" s="30"/>
      <c r="L21" s="24">
        <f t="shared" si="4"/>
        <v>-1600.359999999986</v>
      </c>
      <c r="M21" s="24">
        <f t="shared" si="5"/>
        <v>98.097022188605237</v>
      </c>
      <c r="N21" s="14"/>
    </row>
    <row r="22" spans="1:14" ht="78.75" x14ac:dyDescent="0.25">
      <c r="A22" s="3">
        <v>5</v>
      </c>
      <c r="B22" s="3">
        <v>2</v>
      </c>
      <c r="C22" s="2" t="s">
        <v>24</v>
      </c>
      <c r="D22" s="26">
        <v>0</v>
      </c>
      <c r="E22" s="26">
        <v>1272.73</v>
      </c>
      <c r="F22" s="26">
        <v>1266.8999999999999</v>
      </c>
      <c r="G22" s="27">
        <f t="shared" si="0"/>
        <v>1272.73</v>
      </c>
      <c r="H22" s="27" t="s">
        <v>46</v>
      </c>
      <c r="I22" s="27">
        <f t="shared" si="2"/>
        <v>1266.8999999999999</v>
      </c>
      <c r="J22" s="27" t="s">
        <v>46</v>
      </c>
      <c r="K22" s="28" t="s">
        <v>60</v>
      </c>
      <c r="L22" s="27">
        <f t="shared" si="4"/>
        <v>-5.8300000000001546</v>
      </c>
      <c r="M22" s="27">
        <f t="shared" si="5"/>
        <v>99.541929553008089</v>
      </c>
      <c r="N22" s="16"/>
    </row>
    <row r="23" spans="1:14" ht="173.25" x14ac:dyDescent="0.25">
      <c r="A23" s="3">
        <v>5</v>
      </c>
      <c r="B23" s="3">
        <v>3</v>
      </c>
      <c r="C23" s="2" t="s">
        <v>25</v>
      </c>
      <c r="D23" s="31">
        <v>33776.080000000002</v>
      </c>
      <c r="E23" s="26">
        <v>82824.939999999988</v>
      </c>
      <c r="F23" s="26">
        <v>81230.41</v>
      </c>
      <c r="G23" s="27">
        <f t="shared" si="0"/>
        <v>49048.859999999986</v>
      </c>
      <c r="H23" s="27">
        <f t="shared" si="1"/>
        <v>245.21773989166294</v>
      </c>
      <c r="I23" s="27">
        <f t="shared" si="2"/>
        <v>47454.33</v>
      </c>
      <c r="J23" s="27">
        <f t="shared" si="3"/>
        <v>240.49685457874327</v>
      </c>
      <c r="K23" s="28" t="s">
        <v>61</v>
      </c>
      <c r="L23" s="27">
        <f t="shared" si="4"/>
        <v>-1594.5299999999843</v>
      </c>
      <c r="M23" s="27">
        <f t="shared" si="5"/>
        <v>98.074819009829667</v>
      </c>
      <c r="N23" s="16"/>
    </row>
    <row r="24" spans="1:14" s="5" customFormat="1" ht="18.75" x14ac:dyDescent="0.25">
      <c r="A24" s="6">
        <v>6</v>
      </c>
      <c r="B24" s="6" t="s">
        <v>46</v>
      </c>
      <c r="C24" s="7" t="s">
        <v>26</v>
      </c>
      <c r="D24" s="24">
        <f>SUM(D25)</f>
        <v>0</v>
      </c>
      <c r="E24" s="24">
        <f t="shared" ref="E24" si="10">SUM(E25)</f>
        <v>1190.3399999999999</v>
      </c>
      <c r="F24" s="24">
        <f t="shared" ref="F24" si="11">SUM(F25)</f>
        <v>1189.97</v>
      </c>
      <c r="G24" s="24">
        <f t="shared" si="0"/>
        <v>1190.3399999999999</v>
      </c>
      <c r="H24" s="24" t="s">
        <v>46</v>
      </c>
      <c r="I24" s="24">
        <f t="shared" si="2"/>
        <v>1189.97</v>
      </c>
      <c r="J24" s="24" t="s">
        <v>46</v>
      </c>
      <c r="K24" s="25"/>
      <c r="L24" s="24">
        <f t="shared" si="4"/>
        <v>-0.36999999999989086</v>
      </c>
      <c r="M24" s="24">
        <f t="shared" si="5"/>
        <v>99.968916444041213</v>
      </c>
      <c r="N24" s="8"/>
    </row>
    <row r="25" spans="1:14" ht="94.5" x14ac:dyDescent="0.25">
      <c r="A25" s="3">
        <v>6</v>
      </c>
      <c r="B25" s="3">
        <v>5</v>
      </c>
      <c r="C25" s="2" t="s">
        <v>27</v>
      </c>
      <c r="D25" s="26">
        <v>0</v>
      </c>
      <c r="E25" s="26">
        <v>1190.3399999999999</v>
      </c>
      <c r="F25" s="26">
        <v>1189.97</v>
      </c>
      <c r="G25" s="27">
        <f t="shared" si="0"/>
        <v>1190.3399999999999</v>
      </c>
      <c r="H25" s="27" t="s">
        <v>46</v>
      </c>
      <c r="I25" s="27">
        <f t="shared" si="2"/>
        <v>1189.97</v>
      </c>
      <c r="J25" s="27" t="s">
        <v>46</v>
      </c>
      <c r="K25" s="28" t="s">
        <v>63</v>
      </c>
      <c r="L25" s="27">
        <f t="shared" si="4"/>
        <v>-0.36999999999989086</v>
      </c>
      <c r="M25" s="27">
        <f t="shared" si="5"/>
        <v>99.968916444041213</v>
      </c>
      <c r="N25" s="13"/>
    </row>
    <row r="26" spans="1:14" s="5" customFormat="1" ht="18.75" x14ac:dyDescent="0.25">
      <c r="A26" s="6">
        <v>7</v>
      </c>
      <c r="B26" s="6" t="s">
        <v>46</v>
      </c>
      <c r="C26" s="7" t="s">
        <v>28</v>
      </c>
      <c r="D26" s="24">
        <f>SUM(D27:D31)</f>
        <v>608404.16000000015</v>
      </c>
      <c r="E26" s="24">
        <f t="shared" ref="E26:F26" si="12">SUM(E27:E31)</f>
        <v>687046.21</v>
      </c>
      <c r="F26" s="24">
        <f t="shared" si="12"/>
        <v>677038.14</v>
      </c>
      <c r="G26" s="24">
        <f t="shared" si="0"/>
        <v>78642.049999999814</v>
      </c>
      <c r="H26" s="24">
        <f t="shared" si="1"/>
        <v>112.92595533863539</v>
      </c>
      <c r="I26" s="24">
        <f t="shared" si="2"/>
        <v>68633.979999999865</v>
      </c>
      <c r="J26" s="24">
        <f t="shared" si="3"/>
        <v>111.28098466650852</v>
      </c>
      <c r="K26" s="30"/>
      <c r="L26" s="24">
        <f t="shared" si="4"/>
        <v>-10008.069999999949</v>
      </c>
      <c r="M26" s="24">
        <f t="shared" si="5"/>
        <v>98.543319233214319</v>
      </c>
      <c r="N26" s="14"/>
    </row>
    <row r="27" spans="1:14" ht="18.75" x14ac:dyDescent="0.25">
      <c r="A27" s="3">
        <v>7</v>
      </c>
      <c r="B27" s="3">
        <v>1</v>
      </c>
      <c r="C27" s="2" t="s">
        <v>29</v>
      </c>
      <c r="D27" s="26">
        <v>187032.76</v>
      </c>
      <c r="E27" s="26">
        <v>198644.00000000003</v>
      </c>
      <c r="F27" s="26">
        <v>194077.82</v>
      </c>
      <c r="G27" s="27">
        <f t="shared" si="0"/>
        <v>11611.24000000002</v>
      </c>
      <c r="H27" s="27">
        <f t="shared" si="1"/>
        <v>106.20813166634552</v>
      </c>
      <c r="I27" s="27">
        <f t="shared" si="2"/>
        <v>7045.0599999999977</v>
      </c>
      <c r="J27" s="27">
        <f t="shared" si="3"/>
        <v>103.76675187812016</v>
      </c>
      <c r="K27" s="28"/>
      <c r="L27" s="27">
        <f t="shared" si="4"/>
        <v>-4566.1800000000221</v>
      </c>
      <c r="M27" s="27">
        <f t="shared" si="5"/>
        <v>97.701324983387366</v>
      </c>
      <c r="N27" s="17"/>
    </row>
    <row r="28" spans="1:14" ht="78.75" x14ac:dyDescent="0.25">
      <c r="A28" s="3">
        <v>7</v>
      </c>
      <c r="B28" s="3">
        <v>2</v>
      </c>
      <c r="C28" s="2" t="s">
        <v>30</v>
      </c>
      <c r="D28" s="26">
        <v>355711.33</v>
      </c>
      <c r="E28" s="26">
        <v>417567.64999999991</v>
      </c>
      <c r="F28" s="26">
        <v>413088.74999999994</v>
      </c>
      <c r="G28" s="27">
        <f t="shared" si="0"/>
        <v>61856.319999999891</v>
      </c>
      <c r="H28" s="27">
        <f t="shared" si="1"/>
        <v>117.38947140086876</v>
      </c>
      <c r="I28" s="27">
        <f t="shared" si="2"/>
        <v>57377.419999999925</v>
      </c>
      <c r="J28" s="27">
        <f t="shared" si="3"/>
        <v>116.13033242432844</v>
      </c>
      <c r="K28" s="28" t="s">
        <v>64</v>
      </c>
      <c r="L28" s="27">
        <f t="shared" si="4"/>
        <v>-4478.8999999999651</v>
      </c>
      <c r="M28" s="27">
        <f t="shared" si="5"/>
        <v>98.927383383267369</v>
      </c>
      <c r="N28" s="16"/>
    </row>
    <row r="29" spans="1:14" ht="63" x14ac:dyDescent="0.25">
      <c r="A29" s="3">
        <v>7</v>
      </c>
      <c r="B29" s="3">
        <v>3</v>
      </c>
      <c r="C29" s="2" t="s">
        <v>31</v>
      </c>
      <c r="D29" s="26">
        <v>40398.519999999997</v>
      </c>
      <c r="E29" s="26">
        <v>43350.74</v>
      </c>
      <c r="F29" s="26">
        <v>42817.36</v>
      </c>
      <c r="G29" s="27">
        <f t="shared" si="0"/>
        <v>2952.2200000000012</v>
      </c>
      <c r="H29" s="27">
        <f t="shared" si="1"/>
        <v>107.30774295692021</v>
      </c>
      <c r="I29" s="27">
        <f t="shared" si="2"/>
        <v>2418.8400000000038</v>
      </c>
      <c r="J29" s="27">
        <f t="shared" si="3"/>
        <v>105.98744706489249</v>
      </c>
      <c r="K29" s="28" t="s">
        <v>65</v>
      </c>
      <c r="L29" s="27">
        <f t="shared" si="4"/>
        <v>-533.37999999999738</v>
      </c>
      <c r="M29" s="27">
        <f t="shared" si="5"/>
        <v>98.769617312184295</v>
      </c>
      <c r="N29" s="18"/>
    </row>
    <row r="30" spans="1:14" ht="47.25" x14ac:dyDescent="0.25">
      <c r="A30" s="3">
        <v>7</v>
      </c>
      <c r="B30" s="3">
        <v>7</v>
      </c>
      <c r="C30" s="2" t="s">
        <v>32</v>
      </c>
      <c r="D30" s="26">
        <v>4920.2700000000004</v>
      </c>
      <c r="E30" s="26">
        <v>3766.4199999999996</v>
      </c>
      <c r="F30" s="26">
        <v>3567.4199999999992</v>
      </c>
      <c r="G30" s="27">
        <f t="shared" si="0"/>
        <v>-1153.8500000000008</v>
      </c>
      <c r="H30" s="27">
        <f t="shared" si="1"/>
        <v>76.549051169956101</v>
      </c>
      <c r="I30" s="27">
        <f t="shared" si="2"/>
        <v>-1352.8500000000013</v>
      </c>
      <c r="J30" s="27">
        <f t="shared" si="3"/>
        <v>72.504557676712849</v>
      </c>
      <c r="K30" s="28" t="s">
        <v>66</v>
      </c>
      <c r="L30" s="27">
        <f t="shared" si="4"/>
        <v>-199.00000000000045</v>
      </c>
      <c r="M30" s="27">
        <f t="shared" si="5"/>
        <v>94.716468158091757</v>
      </c>
      <c r="N30" s="16"/>
    </row>
    <row r="31" spans="1:14" ht="283.5" x14ac:dyDescent="0.25">
      <c r="A31" s="3">
        <v>7</v>
      </c>
      <c r="B31" s="3">
        <v>9</v>
      </c>
      <c r="C31" s="2" t="s">
        <v>33</v>
      </c>
      <c r="D31" s="26">
        <v>20341.280000000002</v>
      </c>
      <c r="E31" s="26">
        <v>23717.4</v>
      </c>
      <c r="F31" s="26">
        <v>23486.79</v>
      </c>
      <c r="G31" s="27">
        <f t="shared" si="0"/>
        <v>3376.119999999999</v>
      </c>
      <c r="H31" s="27">
        <f t="shared" si="1"/>
        <v>116.59738226896241</v>
      </c>
      <c r="I31" s="27">
        <f t="shared" si="2"/>
        <v>3145.5099999999984</v>
      </c>
      <c r="J31" s="27">
        <f t="shared" si="3"/>
        <v>115.46367780198688</v>
      </c>
      <c r="K31" s="28" t="s">
        <v>57</v>
      </c>
      <c r="L31" s="27">
        <f t="shared" si="4"/>
        <v>-230.61000000000058</v>
      </c>
      <c r="M31" s="27">
        <f t="shared" si="5"/>
        <v>99.027675883528545</v>
      </c>
      <c r="N31" s="13"/>
    </row>
    <row r="32" spans="1:14" s="5" customFormat="1" ht="18.75" x14ac:dyDescent="0.25">
      <c r="A32" s="6">
        <v>8</v>
      </c>
      <c r="B32" s="6" t="s">
        <v>46</v>
      </c>
      <c r="C32" s="7" t="s">
        <v>34</v>
      </c>
      <c r="D32" s="24">
        <f>SUM(D33:D34)</f>
        <v>72640.84</v>
      </c>
      <c r="E32" s="24">
        <f t="shared" ref="E32:F32" si="13">SUM(E33:E34)</f>
        <v>80596.160000000003</v>
      </c>
      <c r="F32" s="24">
        <f t="shared" si="13"/>
        <v>80126.539999999994</v>
      </c>
      <c r="G32" s="24">
        <f t="shared" si="0"/>
        <v>7955.320000000007</v>
      </c>
      <c r="H32" s="24">
        <f t="shared" si="1"/>
        <v>110.95158040573321</v>
      </c>
      <c r="I32" s="24">
        <f t="shared" si="2"/>
        <v>7485.6999999999971</v>
      </c>
      <c r="J32" s="24">
        <f t="shared" si="3"/>
        <v>110.30508457776645</v>
      </c>
      <c r="K32" s="32"/>
      <c r="L32" s="24">
        <f t="shared" si="4"/>
        <v>-469.6200000000099</v>
      </c>
      <c r="M32" s="24">
        <f t="shared" si="5"/>
        <v>99.41731715257896</v>
      </c>
      <c r="N32" s="10"/>
    </row>
    <row r="33" spans="1:14" ht="78.75" x14ac:dyDescent="0.25">
      <c r="A33" s="3">
        <v>8</v>
      </c>
      <c r="B33" s="3">
        <v>1</v>
      </c>
      <c r="C33" s="2" t="s">
        <v>35</v>
      </c>
      <c r="D33" s="26">
        <v>71163.39</v>
      </c>
      <c r="E33" s="26">
        <v>78965</v>
      </c>
      <c r="F33" s="26">
        <v>78503.009999999995</v>
      </c>
      <c r="G33" s="27">
        <f t="shared" si="0"/>
        <v>7801.6100000000006</v>
      </c>
      <c r="H33" s="27">
        <f t="shared" si="1"/>
        <v>110.96295440675325</v>
      </c>
      <c r="I33" s="27">
        <f t="shared" si="2"/>
        <v>7339.6199999999953</v>
      </c>
      <c r="J33" s="27">
        <f t="shared" si="3"/>
        <v>110.3137582400164</v>
      </c>
      <c r="K33" s="28" t="s">
        <v>67</v>
      </c>
      <c r="L33" s="27">
        <f t="shared" si="4"/>
        <v>-461.99000000000524</v>
      </c>
      <c r="M33" s="27">
        <f t="shared" si="5"/>
        <v>99.414943329323108</v>
      </c>
      <c r="N33" s="16"/>
    </row>
    <row r="34" spans="1:14" ht="283.5" x14ac:dyDescent="0.25">
      <c r="A34" s="3">
        <v>8</v>
      </c>
      <c r="B34" s="3">
        <v>4</v>
      </c>
      <c r="C34" s="2" t="s">
        <v>36</v>
      </c>
      <c r="D34" s="26">
        <v>1477.4499999999998</v>
      </c>
      <c r="E34" s="26">
        <v>1631.16</v>
      </c>
      <c r="F34" s="26">
        <v>1623.5300000000002</v>
      </c>
      <c r="G34" s="27">
        <f t="shared" si="0"/>
        <v>153.71000000000026</v>
      </c>
      <c r="H34" s="27">
        <f t="shared" si="1"/>
        <v>110.4037361670446</v>
      </c>
      <c r="I34" s="27">
        <f t="shared" si="2"/>
        <v>146.08000000000038</v>
      </c>
      <c r="J34" s="27">
        <f t="shared" si="3"/>
        <v>109.88730583099262</v>
      </c>
      <c r="K34" s="28" t="s">
        <v>72</v>
      </c>
      <c r="L34" s="27">
        <f t="shared" si="4"/>
        <v>-7.6299999999998818</v>
      </c>
      <c r="M34" s="27">
        <f t="shared" si="5"/>
        <v>99.532234728659361</v>
      </c>
      <c r="N34" s="9"/>
    </row>
    <row r="35" spans="1:14" s="5" customFormat="1" ht="18.75" x14ac:dyDescent="0.25">
      <c r="A35" s="6">
        <v>10</v>
      </c>
      <c r="B35" s="6" t="s">
        <v>46</v>
      </c>
      <c r="C35" s="7" t="s">
        <v>37</v>
      </c>
      <c r="D35" s="24">
        <f>SUM(D36:D38)</f>
        <v>501356.92</v>
      </c>
      <c r="E35" s="24">
        <f t="shared" ref="E35:F35" si="14">SUM(E36:E38)</f>
        <v>591625.21</v>
      </c>
      <c r="F35" s="24">
        <f t="shared" si="14"/>
        <v>591112.46000000008</v>
      </c>
      <c r="G35" s="24">
        <f t="shared" si="0"/>
        <v>90268.289999999979</v>
      </c>
      <c r="H35" s="24">
        <f t="shared" si="1"/>
        <v>118.0047958647903</v>
      </c>
      <c r="I35" s="24">
        <f t="shared" si="2"/>
        <v>89755.540000000095</v>
      </c>
      <c r="J35" s="24">
        <f t="shared" si="3"/>
        <v>117.90252341585314</v>
      </c>
      <c r="K35" s="32"/>
      <c r="L35" s="24">
        <f t="shared" si="4"/>
        <v>-512.74999999988358</v>
      </c>
      <c r="M35" s="24">
        <f t="shared" si="5"/>
        <v>99.913331955546667</v>
      </c>
      <c r="N35" s="10"/>
    </row>
    <row r="36" spans="1:14" ht="18.75" x14ac:dyDescent="0.25">
      <c r="A36" s="3">
        <v>10</v>
      </c>
      <c r="B36" s="3">
        <v>3</v>
      </c>
      <c r="C36" s="2" t="s">
        <v>38</v>
      </c>
      <c r="D36" s="26">
        <v>153859.82</v>
      </c>
      <c r="E36" s="26">
        <v>151768.08000000002</v>
      </c>
      <c r="F36" s="26">
        <v>151699.50000000003</v>
      </c>
      <c r="G36" s="27">
        <f t="shared" si="0"/>
        <v>-2091.7399999999907</v>
      </c>
      <c r="H36" s="27">
        <f t="shared" si="1"/>
        <v>98.640489765294163</v>
      </c>
      <c r="I36" s="27">
        <f t="shared" si="2"/>
        <v>-2160.3199999999779</v>
      </c>
      <c r="J36" s="27">
        <f t="shared" si="3"/>
        <v>98.595916724717355</v>
      </c>
      <c r="K36" s="28"/>
      <c r="L36" s="27">
        <f t="shared" si="4"/>
        <v>-68.579999999987194</v>
      </c>
      <c r="M36" s="27">
        <f t="shared" si="5"/>
        <v>99.954812632537767</v>
      </c>
      <c r="N36" s="4"/>
    </row>
    <row r="37" spans="1:14" ht="63" x14ac:dyDescent="0.25">
      <c r="A37" s="3">
        <v>10</v>
      </c>
      <c r="B37" s="3">
        <v>4</v>
      </c>
      <c r="C37" s="2" t="s">
        <v>39</v>
      </c>
      <c r="D37" s="26">
        <v>325965.87</v>
      </c>
      <c r="E37" s="26">
        <v>416726.85</v>
      </c>
      <c r="F37" s="26">
        <v>416282.68</v>
      </c>
      <c r="G37" s="27">
        <f t="shared" si="0"/>
        <v>90760.979999999981</v>
      </c>
      <c r="H37" s="27">
        <f t="shared" si="1"/>
        <v>127.84370645920691</v>
      </c>
      <c r="I37" s="27">
        <f t="shared" si="2"/>
        <v>90316.81</v>
      </c>
      <c r="J37" s="27">
        <f t="shared" si="3"/>
        <v>127.70744372716076</v>
      </c>
      <c r="K37" s="28" t="s">
        <v>68</v>
      </c>
      <c r="L37" s="27">
        <f t="shared" si="4"/>
        <v>-444.1699999999837</v>
      </c>
      <c r="M37" s="27">
        <f t="shared" si="5"/>
        <v>99.893414595195878</v>
      </c>
      <c r="N37" s="9"/>
    </row>
    <row r="38" spans="1:14" ht="63" x14ac:dyDescent="0.25">
      <c r="A38" s="3">
        <v>10</v>
      </c>
      <c r="B38" s="3">
        <v>6</v>
      </c>
      <c r="C38" s="2" t="s">
        <v>40</v>
      </c>
      <c r="D38" s="26">
        <v>21531.230000000003</v>
      </c>
      <c r="E38" s="26">
        <v>23130.28</v>
      </c>
      <c r="F38" s="26">
        <v>23130.28</v>
      </c>
      <c r="G38" s="27">
        <f t="shared" si="0"/>
        <v>1599.0499999999956</v>
      </c>
      <c r="H38" s="27">
        <f t="shared" si="1"/>
        <v>107.42665421343784</v>
      </c>
      <c r="I38" s="27">
        <f t="shared" si="2"/>
        <v>1599.0499999999956</v>
      </c>
      <c r="J38" s="27">
        <f t="shared" si="3"/>
        <v>107.42665421343784</v>
      </c>
      <c r="K38" s="28" t="s">
        <v>69</v>
      </c>
      <c r="L38" s="27">
        <f t="shared" si="4"/>
        <v>0</v>
      </c>
      <c r="M38" s="27">
        <f t="shared" si="5"/>
        <v>100</v>
      </c>
      <c r="N38" s="9"/>
    </row>
    <row r="39" spans="1:14" s="5" customFormat="1" ht="18.75" x14ac:dyDescent="0.25">
      <c r="A39" s="6">
        <v>11</v>
      </c>
      <c r="B39" s="6" t="s">
        <v>46</v>
      </c>
      <c r="C39" s="7" t="s">
        <v>41</v>
      </c>
      <c r="D39" s="24">
        <f>SUM(D40:D42)</f>
        <v>37390.22</v>
      </c>
      <c r="E39" s="24">
        <f t="shared" ref="E39:F39" si="15">SUM(E40:E42)</f>
        <v>40547.210000000006</v>
      </c>
      <c r="F39" s="24">
        <f t="shared" si="15"/>
        <v>40109.270000000004</v>
      </c>
      <c r="G39" s="24">
        <f t="shared" si="0"/>
        <v>3156.9900000000052</v>
      </c>
      <c r="H39" s="24">
        <f t="shared" si="1"/>
        <v>108.44335764806947</v>
      </c>
      <c r="I39" s="24">
        <f t="shared" si="2"/>
        <v>2719.0500000000029</v>
      </c>
      <c r="J39" s="24">
        <f t="shared" si="3"/>
        <v>107.27208879755187</v>
      </c>
      <c r="K39" s="32"/>
      <c r="L39" s="24">
        <f t="shared" si="4"/>
        <v>-437.94000000000233</v>
      </c>
      <c r="M39" s="24">
        <f t="shared" si="5"/>
        <v>98.919925686625533</v>
      </c>
      <c r="N39" s="10"/>
    </row>
    <row r="40" spans="1:14" ht="141.75" x14ac:dyDescent="0.25">
      <c r="A40" s="3">
        <v>11</v>
      </c>
      <c r="B40" s="3">
        <v>1</v>
      </c>
      <c r="C40" s="2" t="s">
        <v>42</v>
      </c>
      <c r="D40" s="26">
        <v>35068.46</v>
      </c>
      <c r="E40" s="26">
        <v>37795.090000000004</v>
      </c>
      <c r="F40" s="27">
        <v>37403.270000000004</v>
      </c>
      <c r="G40" s="27">
        <f t="shared" si="0"/>
        <v>2726.6300000000047</v>
      </c>
      <c r="H40" s="27">
        <f t="shared" si="1"/>
        <v>107.77516320933398</v>
      </c>
      <c r="I40" s="27">
        <f t="shared" si="2"/>
        <v>2334.8100000000049</v>
      </c>
      <c r="J40" s="27">
        <f t="shared" si="3"/>
        <v>106.65786293438606</v>
      </c>
      <c r="K40" s="28" t="s">
        <v>70</v>
      </c>
      <c r="L40" s="27">
        <f t="shared" si="4"/>
        <v>-391.81999999999971</v>
      </c>
      <c r="M40" s="27">
        <f t="shared" si="5"/>
        <v>98.963304492726436</v>
      </c>
      <c r="N40" s="11"/>
    </row>
    <row r="41" spans="1:14" ht="78.75" x14ac:dyDescent="0.25">
      <c r="A41" s="3">
        <v>11</v>
      </c>
      <c r="B41" s="3">
        <v>2</v>
      </c>
      <c r="C41" s="2" t="s">
        <v>43</v>
      </c>
      <c r="D41" s="26">
        <v>317.78999999999996</v>
      </c>
      <c r="E41" s="26">
        <v>553.68000000000006</v>
      </c>
      <c r="F41" s="27">
        <v>553.62</v>
      </c>
      <c r="G41" s="27">
        <f t="shared" si="0"/>
        <v>235.8900000000001</v>
      </c>
      <c r="H41" s="27">
        <f t="shared" si="1"/>
        <v>174.22826394789016</v>
      </c>
      <c r="I41" s="27">
        <f t="shared" si="2"/>
        <v>235.83000000000004</v>
      </c>
      <c r="J41" s="27">
        <f t="shared" si="3"/>
        <v>174.20938355517796</v>
      </c>
      <c r="K41" s="28" t="s">
        <v>71</v>
      </c>
      <c r="L41" s="27">
        <f t="shared" si="4"/>
        <v>-6.0000000000059117E-2</v>
      </c>
      <c r="M41" s="27">
        <f t="shared" si="5"/>
        <v>99.989163415691365</v>
      </c>
      <c r="N41" s="16"/>
    </row>
    <row r="42" spans="1:14" ht="283.5" x14ac:dyDescent="0.25">
      <c r="A42" s="3">
        <v>11</v>
      </c>
      <c r="B42" s="3">
        <v>5</v>
      </c>
      <c r="C42" s="2" t="s">
        <v>44</v>
      </c>
      <c r="D42" s="26">
        <v>2003.97</v>
      </c>
      <c r="E42" s="26">
        <v>2198.44</v>
      </c>
      <c r="F42" s="27">
        <v>2152.3800000000006</v>
      </c>
      <c r="G42" s="27">
        <f t="shared" si="0"/>
        <v>194.47000000000003</v>
      </c>
      <c r="H42" s="27">
        <f t="shared" si="1"/>
        <v>109.70423708937757</v>
      </c>
      <c r="I42" s="27">
        <f t="shared" si="2"/>
        <v>148.41000000000054</v>
      </c>
      <c r="J42" s="27">
        <f t="shared" si="3"/>
        <v>107.40579948801631</v>
      </c>
      <c r="K42" s="28" t="s">
        <v>57</v>
      </c>
      <c r="L42" s="27">
        <f t="shared" si="4"/>
        <v>-46.059999999999491</v>
      </c>
      <c r="M42" s="27">
        <f t="shared" si="5"/>
        <v>97.904878004403145</v>
      </c>
      <c r="N42" s="9"/>
    </row>
    <row r="43" spans="1:14" s="5" customFormat="1" ht="18.75" x14ac:dyDescent="0.25">
      <c r="A43" s="12"/>
      <c r="B43" s="12"/>
      <c r="C43" s="7" t="s">
        <v>45</v>
      </c>
      <c r="D43" s="24">
        <f>D5+D13+D15+D17+D21+D26+D32+D35+D39</f>
        <v>1512236.1</v>
      </c>
      <c r="E43" s="24">
        <f>E5+E13+E15+E17+E21+E24+E26+E32+E35+E39</f>
        <v>1896438.3299999998</v>
      </c>
      <c r="F43" s="24">
        <f>F5+F13+F15+F17+F21+F24+F26+F32+F35+F39</f>
        <v>1832505.15</v>
      </c>
      <c r="G43" s="24">
        <f t="shared" si="0"/>
        <v>384202.22999999975</v>
      </c>
      <c r="H43" s="24">
        <f t="shared" si="1"/>
        <v>125.40623319334856</v>
      </c>
      <c r="I43" s="24">
        <f t="shared" si="2"/>
        <v>320269.04999999981</v>
      </c>
      <c r="J43" s="24">
        <f t="shared" si="3"/>
        <v>121.17850843528994</v>
      </c>
      <c r="K43" s="32"/>
      <c r="L43" s="24">
        <f t="shared" si="4"/>
        <v>-63933.179999999935</v>
      </c>
      <c r="M43" s="24">
        <f t="shared" si="5"/>
        <v>96.628776217574128</v>
      </c>
      <c r="N43" s="10"/>
    </row>
    <row r="45" spans="1:14" ht="18.75" x14ac:dyDescent="0.25">
      <c r="H45" s="34"/>
      <c r="I45" s="34"/>
      <c r="J45" s="34"/>
      <c r="K45" s="34"/>
      <c r="M45" s="34"/>
    </row>
  </sheetData>
  <autoFilter ref="A4:O43"/>
  <mergeCells count="12">
    <mergeCell ref="A3:A4"/>
    <mergeCell ref="B3:B4"/>
    <mergeCell ref="C1:N1"/>
    <mergeCell ref="L3:M3"/>
    <mergeCell ref="C3:C4"/>
    <mergeCell ref="F3:F4"/>
    <mergeCell ref="D3:D4"/>
    <mergeCell ref="E3:E4"/>
    <mergeCell ref="G3:H3"/>
    <mergeCell ref="N3:N4"/>
    <mergeCell ref="I3:J3"/>
    <mergeCell ref="K3:K4"/>
  </mergeCells>
  <pageMargins left="0.15748031496062992" right="0.15748031496062992" top="0.23622047244094491" bottom="0.55118110236220474" header="0.31496062992125984" footer="0.15748031496062992"/>
  <pageSetup paperSize="9" scale="3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Comp8</cp:lastModifiedBy>
  <cp:lastPrinted>2023-06-07T12:49:04Z</cp:lastPrinted>
  <dcterms:created xsi:type="dcterms:W3CDTF">2017-10-26T07:18:39Z</dcterms:created>
  <dcterms:modified xsi:type="dcterms:W3CDTF">2023-06-13T12:34:45Z</dcterms:modified>
</cp:coreProperties>
</file>